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5.xml" ContentType="application/vnd.ms-office.activeX+xml"/>
  <Override PartName="/xl/activeX/activeX6.xml" ContentType="application/vnd.ms-office.activeX+xml"/>
  <Override PartName="/xl/charts/chart2.xml" ContentType="application/vnd.openxmlformats-officedocument.drawingml.chart+xml"/>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1140" yWindow="-168" windowWidth="10848" windowHeight="6660"/>
  </bookViews>
  <sheets>
    <sheet name="SampMeans" sheetId="1" r:id="rId1"/>
    <sheet name="Sheet2" sheetId="2" r:id="rId2"/>
    <sheet name="Sheet3" sheetId="3" r:id="rId3"/>
    <sheet name="Sheet4" sheetId="4" r:id="rId4"/>
  </sheets>
  <functionGroups/>
  <definedNames>
    <definedName name="flips">SampMeans!$D$14</definedName>
    <definedName name="heads">Sheet2!$Q$2</definedName>
    <definedName name="n">SampMeans!$D$12</definedName>
    <definedName name="newsample">Sheet2!$V$28</definedName>
    <definedName name="p">SampMeans!$D$12</definedName>
    <definedName name="percent.heads">Sheet2!$R$2</definedName>
    <definedName name="percent.tails">Sheet2!$R$1</definedName>
    <definedName name="pop">SampMeans!$D$7</definedName>
    <definedName name="pop_name">Sheet2!$R$21</definedName>
    <definedName name="pop_size">Sheet2!$R$22</definedName>
    <definedName name="popsize">Sheet2!$R$23</definedName>
    <definedName name="prob">SampMeans!$D$12</definedName>
    <definedName name="reps">SampMeans!$D$14</definedName>
    <definedName name="tails">Sheet2!$Q$1</definedName>
    <definedName name="trials">SampMeans!$D$7</definedName>
  </definedNames>
  <calcPr calcId="124519"/>
  <customWorkbookViews>
    <customWorkbookView name="Preferred Customer - Personal View" guid="{325B3107-F85D-43DA-9316-463FFF36DC26}" mergeInterval="0" personalView="1" maximized="1" windowWidth="443" windowHeight="427" activeSheetId="1"/>
  </customWorkbookViews>
</workbook>
</file>

<file path=xl/calcChain.xml><?xml version="1.0" encoding="utf-8"?>
<calcChain xmlns="http://schemas.openxmlformats.org/spreadsheetml/2006/main">
  <c r="V28" i="2"/>
  <c r="D14" i="1"/>
  <c r="P995" i="2" s="1"/>
  <c r="P999"/>
  <c r="P998"/>
  <c r="P996"/>
  <c r="P994"/>
  <c r="P993"/>
  <c r="P992"/>
  <c r="P991"/>
  <c r="P990"/>
  <c r="P989"/>
  <c r="P988"/>
  <c r="P987"/>
  <c r="P986"/>
  <c r="P985"/>
  <c r="P984"/>
  <c r="P983"/>
  <c r="P982"/>
  <c r="P981"/>
  <c r="P980"/>
  <c r="P979"/>
  <c r="P978"/>
  <c r="P977"/>
  <c r="P976"/>
  <c r="P975"/>
  <c r="P974"/>
  <c r="P973"/>
  <c r="P972"/>
  <c r="P971"/>
  <c r="P970"/>
  <c r="P969"/>
  <c r="P968"/>
  <c r="P967"/>
  <c r="P966"/>
  <c r="P965"/>
  <c r="P964"/>
  <c r="P963"/>
  <c r="P962"/>
  <c r="P961"/>
  <c r="P960"/>
  <c r="P959"/>
  <c r="P958"/>
  <c r="P957"/>
  <c r="P956"/>
  <c r="P955"/>
  <c r="P954"/>
  <c r="P953"/>
  <c r="P952"/>
  <c r="P951"/>
  <c r="P950"/>
  <c r="P949"/>
  <c r="P948"/>
  <c r="P947"/>
  <c r="P946"/>
  <c r="P945"/>
  <c r="P944"/>
  <c r="P943"/>
  <c r="P942"/>
  <c r="P941"/>
  <c r="P940"/>
  <c r="P939"/>
  <c r="P938"/>
  <c r="P937"/>
  <c r="P936"/>
  <c r="P935"/>
  <c r="P934"/>
  <c r="P933"/>
  <c r="P932"/>
  <c r="P931"/>
  <c r="P930"/>
  <c r="P929"/>
  <c r="P928"/>
  <c r="P927"/>
  <c r="P926"/>
  <c r="P925"/>
  <c r="P924"/>
  <c r="P923"/>
  <c r="P922"/>
  <c r="P921"/>
  <c r="P920"/>
  <c r="P919"/>
  <c r="P918"/>
  <c r="P917"/>
  <c r="P916"/>
  <c r="P915"/>
  <c r="P914"/>
  <c r="P913"/>
  <c r="P912"/>
  <c r="P911"/>
  <c r="P910"/>
  <c r="P909"/>
  <c r="P908"/>
  <c r="P907"/>
  <c r="P906"/>
  <c r="P905"/>
  <c r="P904"/>
  <c r="P903"/>
  <c r="P902"/>
  <c r="P901"/>
  <c r="P900"/>
  <c r="P899"/>
  <c r="P898"/>
  <c r="P897"/>
  <c r="P896"/>
  <c r="P895"/>
  <c r="P894"/>
  <c r="P893"/>
  <c r="P892"/>
  <c r="P891"/>
  <c r="P890"/>
  <c r="P889"/>
  <c r="P888"/>
  <c r="P887"/>
  <c r="P886"/>
  <c r="P885"/>
  <c r="P884"/>
  <c r="P883"/>
  <c r="P882"/>
  <c r="P881"/>
  <c r="P880"/>
  <c r="P879"/>
  <c r="P878"/>
  <c r="P877"/>
  <c r="P876"/>
  <c r="P875"/>
  <c r="P874"/>
  <c r="P873"/>
  <c r="P872"/>
  <c r="P871"/>
  <c r="P870"/>
  <c r="P869"/>
  <c r="P868"/>
  <c r="P867"/>
  <c r="P866"/>
  <c r="P865"/>
  <c r="P864"/>
  <c r="P863"/>
  <c r="P862"/>
  <c r="P861"/>
  <c r="P860"/>
  <c r="P859"/>
  <c r="P858"/>
  <c r="P857"/>
  <c r="P856"/>
  <c r="P855"/>
  <c r="P854"/>
  <c r="P853"/>
  <c r="P852"/>
  <c r="P851"/>
  <c r="P850"/>
  <c r="P849"/>
  <c r="P848"/>
  <c r="P847"/>
  <c r="P846"/>
  <c r="P845"/>
  <c r="P844"/>
  <c r="P843"/>
  <c r="P842"/>
  <c r="P841"/>
  <c r="P840"/>
  <c r="P839"/>
  <c r="P838"/>
  <c r="P837"/>
  <c r="P836"/>
  <c r="P835"/>
  <c r="P834"/>
  <c r="P833"/>
  <c r="P832"/>
  <c r="P831"/>
  <c r="P830"/>
  <c r="P829"/>
  <c r="P828"/>
  <c r="P827"/>
  <c r="P826"/>
  <c r="P825"/>
  <c r="P824"/>
  <c r="P823"/>
  <c r="P822"/>
  <c r="P821"/>
  <c r="P820"/>
  <c r="P819"/>
  <c r="P818"/>
  <c r="P817"/>
  <c r="P816"/>
  <c r="P815"/>
  <c r="P814"/>
  <c r="P813"/>
  <c r="P812"/>
  <c r="P811"/>
  <c r="P810"/>
  <c r="P809"/>
  <c r="P808"/>
  <c r="P807"/>
  <c r="P806"/>
  <c r="P805"/>
  <c r="P804"/>
  <c r="P803"/>
  <c r="P802"/>
  <c r="P801"/>
  <c r="P800"/>
  <c r="P799"/>
  <c r="P798"/>
  <c r="P797"/>
  <c r="P796"/>
  <c r="P795"/>
  <c r="P794"/>
  <c r="P793"/>
  <c r="P792"/>
  <c r="P791"/>
  <c r="P790"/>
  <c r="P789"/>
  <c r="P788"/>
  <c r="P787"/>
  <c r="P786"/>
  <c r="P785"/>
  <c r="P784"/>
  <c r="P783"/>
  <c r="P782"/>
  <c r="P781"/>
  <c r="P780"/>
  <c r="P779"/>
  <c r="P778"/>
  <c r="P777"/>
  <c r="P776"/>
  <c r="P775"/>
  <c r="P774"/>
  <c r="P773"/>
  <c r="P772"/>
  <c r="P771"/>
  <c r="P770"/>
  <c r="P769"/>
  <c r="P768"/>
  <c r="P767"/>
  <c r="P766"/>
  <c r="P765"/>
  <c r="P764"/>
  <c r="P763"/>
  <c r="P762"/>
  <c r="P761"/>
  <c r="P760"/>
  <c r="P759"/>
  <c r="P758"/>
  <c r="P757"/>
  <c r="P756"/>
  <c r="P755"/>
  <c r="P754"/>
  <c r="P753"/>
  <c r="P752"/>
  <c r="P751"/>
  <c r="P750"/>
  <c r="P749"/>
  <c r="P748"/>
  <c r="P747"/>
  <c r="P746"/>
  <c r="P745"/>
  <c r="P744"/>
  <c r="P743"/>
  <c r="P742"/>
  <c r="P741"/>
  <c r="P740"/>
  <c r="P739"/>
  <c r="P738"/>
  <c r="P737"/>
  <c r="P736"/>
  <c r="P735"/>
  <c r="P734"/>
  <c r="P733"/>
  <c r="P732"/>
  <c r="P731"/>
  <c r="P730"/>
  <c r="P729"/>
  <c r="P728"/>
  <c r="P727"/>
  <c r="P726"/>
  <c r="P725"/>
  <c r="P724"/>
  <c r="P723"/>
  <c r="P722"/>
  <c r="P721"/>
  <c r="P720"/>
  <c r="P719"/>
  <c r="P718"/>
  <c r="P717"/>
  <c r="P716"/>
  <c r="P715"/>
  <c r="P714"/>
  <c r="P713"/>
  <c r="P712"/>
  <c r="P711"/>
  <c r="P710"/>
  <c r="P709"/>
  <c r="P708"/>
  <c r="P707"/>
  <c r="P706"/>
  <c r="P705"/>
  <c r="P704"/>
  <c r="P703"/>
  <c r="P702"/>
  <c r="P701"/>
  <c r="P700"/>
  <c r="P699"/>
  <c r="P698"/>
  <c r="P697"/>
  <c r="P696"/>
  <c r="P695"/>
  <c r="P694"/>
  <c r="P693"/>
  <c r="P692"/>
  <c r="P691"/>
  <c r="P690"/>
  <c r="P689"/>
  <c r="P688"/>
  <c r="P687"/>
  <c r="P686"/>
  <c r="P685"/>
  <c r="P684"/>
  <c r="P683"/>
  <c r="P682"/>
  <c r="P681"/>
  <c r="P680"/>
  <c r="P679"/>
  <c r="P678"/>
  <c r="P677"/>
  <c r="P676"/>
  <c r="P675"/>
  <c r="P674"/>
  <c r="P673"/>
  <c r="P672"/>
  <c r="P671"/>
  <c r="P670"/>
  <c r="P669"/>
  <c r="P668"/>
  <c r="P667"/>
  <c r="P666"/>
  <c r="P665"/>
  <c r="P664"/>
  <c r="P663"/>
  <c r="P662"/>
  <c r="P661"/>
  <c r="P660"/>
  <c r="P659"/>
  <c r="P658"/>
  <c r="P657"/>
  <c r="P656"/>
  <c r="P655"/>
  <c r="P654"/>
  <c r="P653"/>
  <c r="P652"/>
  <c r="P651"/>
  <c r="P650"/>
  <c r="P649"/>
  <c r="P648"/>
  <c r="P647"/>
  <c r="P646"/>
  <c r="P645"/>
  <c r="P644"/>
  <c r="P643"/>
  <c r="P642"/>
  <c r="P641"/>
  <c r="P640"/>
  <c r="P639"/>
  <c r="P638"/>
  <c r="P637"/>
  <c r="P636"/>
  <c r="P635"/>
  <c r="P634"/>
  <c r="P633"/>
  <c r="P632"/>
  <c r="P631"/>
  <c r="P630"/>
  <c r="P629"/>
  <c r="P628"/>
  <c r="P627"/>
  <c r="P626"/>
  <c r="P625"/>
  <c r="P624"/>
  <c r="P623"/>
  <c r="P622"/>
  <c r="P621"/>
  <c r="P620"/>
  <c r="P619"/>
  <c r="P618"/>
  <c r="P617"/>
  <c r="P616"/>
  <c r="P615"/>
  <c r="P614"/>
  <c r="P613"/>
  <c r="P612"/>
  <c r="P611"/>
  <c r="P610"/>
  <c r="P609"/>
  <c r="P608"/>
  <c r="P607"/>
  <c r="P606"/>
  <c r="P605"/>
  <c r="P604"/>
  <c r="P603"/>
  <c r="P602"/>
  <c r="P601"/>
  <c r="P600"/>
  <c r="P599"/>
  <c r="P598"/>
  <c r="P597"/>
  <c r="P596"/>
  <c r="P595"/>
  <c r="P594"/>
  <c r="P593"/>
  <c r="P592"/>
  <c r="P591"/>
  <c r="P590"/>
  <c r="P589"/>
  <c r="P588"/>
  <c r="P587"/>
  <c r="P586"/>
  <c r="P585"/>
  <c r="P584"/>
  <c r="P583"/>
  <c r="P582"/>
  <c r="P581"/>
  <c r="P580"/>
  <c r="P579"/>
  <c r="P578"/>
  <c r="P577"/>
  <c r="P576"/>
  <c r="P575"/>
  <c r="P574"/>
  <c r="P573"/>
  <c r="P572"/>
  <c r="P571"/>
  <c r="P570"/>
  <c r="P569"/>
  <c r="P568"/>
  <c r="P567"/>
  <c r="P566"/>
  <c r="P565"/>
  <c r="P564"/>
  <c r="P563"/>
  <c r="P562"/>
  <c r="P561"/>
  <c r="P560"/>
  <c r="P559"/>
  <c r="P558"/>
  <c r="P557"/>
  <c r="P556"/>
  <c r="P555"/>
  <c r="P554"/>
  <c r="P553"/>
  <c r="P552"/>
  <c r="P551"/>
  <c r="P550"/>
  <c r="P549"/>
  <c r="P548"/>
  <c r="P547"/>
  <c r="P546"/>
  <c r="P545"/>
  <c r="P544"/>
  <c r="P543"/>
  <c r="P542"/>
  <c r="P541"/>
  <c r="P540"/>
  <c r="P539"/>
  <c r="P538"/>
  <c r="P537"/>
  <c r="P536"/>
  <c r="P535"/>
  <c r="P534"/>
  <c r="P533"/>
  <c r="P532"/>
  <c r="P531"/>
  <c r="P530"/>
  <c r="P529"/>
  <c r="P528"/>
  <c r="P527"/>
  <c r="P526"/>
  <c r="P525"/>
  <c r="P524"/>
  <c r="P523"/>
  <c r="P522"/>
  <c r="P521"/>
  <c r="P520"/>
  <c r="P519"/>
  <c r="P518"/>
  <c r="P517"/>
  <c r="P516"/>
  <c r="P515"/>
  <c r="P514"/>
  <c r="P513"/>
  <c r="P512"/>
  <c r="P511"/>
  <c r="P510"/>
  <c r="P509"/>
  <c r="P508"/>
  <c r="P507"/>
  <c r="P506"/>
  <c r="P505"/>
  <c r="P504"/>
  <c r="P503"/>
  <c r="P502"/>
  <c r="P501"/>
  <c r="P500"/>
  <c r="O500"/>
  <c r="P499"/>
  <c r="O499"/>
  <c r="P498"/>
  <c r="O498"/>
  <c r="P497"/>
  <c r="O497"/>
  <c r="P496"/>
  <c r="O496"/>
  <c r="P495"/>
  <c r="O495"/>
  <c r="P494"/>
  <c r="O494"/>
  <c r="P493"/>
  <c r="O493"/>
  <c r="P492"/>
  <c r="O492"/>
  <c r="P491"/>
  <c r="O491"/>
  <c r="P490"/>
  <c r="O490"/>
  <c r="P489"/>
  <c r="O489"/>
  <c r="P488"/>
  <c r="O488"/>
  <c r="P487"/>
  <c r="O487"/>
  <c r="P486"/>
  <c r="O486"/>
  <c r="P485"/>
  <c r="O485"/>
  <c r="P484"/>
  <c r="O484"/>
  <c r="P483"/>
  <c r="O483"/>
  <c r="P482"/>
  <c r="O482"/>
  <c r="P481"/>
  <c r="O481"/>
  <c r="P480"/>
  <c r="O480"/>
  <c r="P479"/>
  <c r="O479"/>
  <c r="P478"/>
  <c r="O478"/>
  <c r="P477"/>
  <c r="O477"/>
  <c r="P476"/>
  <c r="O476"/>
  <c r="P475"/>
  <c r="O475"/>
  <c r="P474"/>
  <c r="O474"/>
  <c r="P473"/>
  <c r="O473"/>
  <c r="P472"/>
  <c r="O472"/>
  <c r="P471"/>
  <c r="O471"/>
  <c r="P470"/>
  <c r="O470"/>
  <c r="P469"/>
  <c r="O469"/>
  <c r="P468"/>
  <c r="O468"/>
  <c r="P467"/>
  <c r="O467"/>
  <c r="P466"/>
  <c r="O466"/>
  <c r="P465"/>
  <c r="O465"/>
  <c r="P464"/>
  <c r="O464"/>
  <c r="P463"/>
  <c r="O463"/>
  <c r="P462"/>
  <c r="O462"/>
  <c r="P461"/>
  <c r="O461"/>
  <c r="P460"/>
  <c r="O460"/>
  <c r="P459"/>
  <c r="O459"/>
  <c r="P458"/>
  <c r="O458"/>
  <c r="P457"/>
  <c r="O457"/>
  <c r="P456"/>
  <c r="O456"/>
  <c r="P455"/>
  <c r="O455"/>
  <c r="P454"/>
  <c r="O454"/>
  <c r="P453"/>
  <c r="O453"/>
  <c r="P452"/>
  <c r="O452"/>
  <c r="P451"/>
  <c r="O451"/>
  <c r="P450"/>
  <c r="O450"/>
  <c r="P449"/>
  <c r="O449"/>
  <c r="P448"/>
  <c r="O448"/>
  <c r="P447"/>
  <c r="O447"/>
  <c r="P446"/>
  <c r="O446"/>
  <c r="P445"/>
  <c r="O445"/>
  <c r="P444"/>
  <c r="O444"/>
  <c r="P443"/>
  <c r="O443"/>
  <c r="P442"/>
  <c r="O442"/>
  <c r="P441"/>
  <c r="O441"/>
  <c r="P440"/>
  <c r="O440"/>
  <c r="P439"/>
  <c r="O439"/>
  <c r="P438"/>
  <c r="O438"/>
  <c r="P437"/>
  <c r="O437"/>
  <c r="P436"/>
  <c r="O436"/>
  <c r="P435"/>
  <c r="O435"/>
  <c r="P434"/>
  <c r="O434"/>
  <c r="P433"/>
  <c r="O433"/>
  <c r="P432"/>
  <c r="O432"/>
  <c r="P431"/>
  <c r="O431"/>
  <c r="P430"/>
  <c r="O430"/>
  <c r="P429"/>
  <c r="O429"/>
  <c r="P428"/>
  <c r="O428"/>
  <c r="P427"/>
  <c r="O427"/>
  <c r="P426"/>
  <c r="O426"/>
  <c r="P425"/>
  <c r="O425"/>
  <c r="P424"/>
  <c r="O424"/>
  <c r="P423"/>
  <c r="O423"/>
  <c r="P422"/>
  <c r="O422"/>
  <c r="P421"/>
  <c r="O421"/>
  <c r="P420"/>
  <c r="O420"/>
  <c r="P419"/>
  <c r="O419"/>
  <c r="P418"/>
  <c r="O418"/>
  <c r="P417"/>
  <c r="O417"/>
  <c r="P416"/>
  <c r="O416"/>
  <c r="P415"/>
  <c r="O415"/>
  <c r="P414"/>
  <c r="O414"/>
  <c r="P413"/>
  <c r="O413"/>
  <c r="P412"/>
  <c r="O412"/>
  <c r="P411"/>
  <c r="O411"/>
  <c r="P410"/>
  <c r="O410"/>
  <c r="P409"/>
  <c r="O409"/>
  <c r="P408"/>
  <c r="O408"/>
  <c r="P407"/>
  <c r="O407"/>
  <c r="P406"/>
  <c r="O406"/>
  <c r="P405"/>
  <c r="O405"/>
  <c r="P404"/>
  <c r="O404"/>
  <c r="P403"/>
  <c r="O403"/>
  <c r="P402"/>
  <c r="O402"/>
  <c r="P401"/>
  <c r="O401"/>
  <c r="P400"/>
  <c r="O400"/>
  <c r="P399"/>
  <c r="O399"/>
  <c r="P398"/>
  <c r="O398"/>
  <c r="P397"/>
  <c r="O397"/>
  <c r="P396"/>
  <c r="O396"/>
  <c r="P395"/>
  <c r="O395"/>
  <c r="P394"/>
  <c r="O394"/>
  <c r="P393"/>
  <c r="O393"/>
  <c r="P392"/>
  <c r="O392"/>
  <c r="P391"/>
  <c r="O391"/>
  <c r="P390"/>
  <c r="O390"/>
  <c r="P389"/>
  <c r="O389"/>
  <c r="P388"/>
  <c r="O388"/>
  <c r="P387"/>
  <c r="O387"/>
  <c r="P386"/>
  <c r="O386"/>
  <c r="P385"/>
  <c r="O385"/>
  <c r="P384"/>
  <c r="O384"/>
  <c r="P383"/>
  <c r="O383"/>
  <c r="P382"/>
  <c r="O382"/>
  <c r="P381"/>
  <c r="O381"/>
  <c r="P380"/>
  <c r="O380"/>
  <c r="P379"/>
  <c r="O379"/>
  <c r="P378"/>
  <c r="O378"/>
  <c r="P377"/>
  <c r="O377"/>
  <c r="P376"/>
  <c r="O376"/>
  <c r="P375"/>
  <c r="O375"/>
  <c r="P374"/>
  <c r="O374"/>
  <c r="P373"/>
  <c r="O373"/>
  <c r="P372"/>
  <c r="O372"/>
  <c r="P371"/>
  <c r="O371"/>
  <c r="P370"/>
  <c r="O370"/>
  <c r="P369"/>
  <c r="O369"/>
  <c r="P368"/>
  <c r="O368"/>
  <c r="P367"/>
  <c r="O367"/>
  <c r="P366"/>
  <c r="O366"/>
  <c r="P365"/>
  <c r="O365"/>
  <c r="P364"/>
  <c r="O364"/>
  <c r="P363"/>
  <c r="O363"/>
  <c r="P362"/>
  <c r="O362"/>
  <c r="P361"/>
  <c r="O361"/>
  <c r="P360"/>
  <c r="O360"/>
  <c r="P359"/>
  <c r="O359"/>
  <c r="P358"/>
  <c r="O358"/>
  <c r="P357"/>
  <c r="O357"/>
  <c r="P356"/>
  <c r="O356"/>
  <c r="P355"/>
  <c r="O355"/>
  <c r="P354"/>
  <c r="O354"/>
  <c r="P353"/>
  <c r="O353"/>
  <c r="P352"/>
  <c r="O352"/>
  <c r="P351"/>
  <c r="O351"/>
  <c r="P350"/>
  <c r="O350"/>
  <c r="P349"/>
  <c r="O349"/>
  <c r="P348"/>
  <c r="O348"/>
  <c r="P347"/>
  <c r="O347"/>
  <c r="P346"/>
  <c r="O346"/>
  <c r="P345"/>
  <c r="O345"/>
  <c r="P344"/>
  <c r="O344"/>
  <c r="P343"/>
  <c r="O343"/>
  <c r="P342"/>
  <c r="O342"/>
  <c r="P341"/>
  <c r="O341"/>
  <c r="P340"/>
  <c r="O340"/>
  <c r="P339"/>
  <c r="O339"/>
  <c r="P338"/>
  <c r="O338"/>
  <c r="P337"/>
  <c r="O337"/>
  <c r="P336"/>
  <c r="O336"/>
  <c r="P335"/>
  <c r="O335"/>
  <c r="P334"/>
  <c r="O334"/>
  <c r="P333"/>
  <c r="O333"/>
  <c r="P332"/>
  <c r="O332"/>
  <c r="P331"/>
  <c r="O331"/>
  <c r="P330"/>
  <c r="O330"/>
  <c r="P329"/>
  <c r="O329"/>
  <c r="P328"/>
  <c r="O328"/>
  <c r="P327"/>
  <c r="O327"/>
  <c r="P326"/>
  <c r="O326"/>
  <c r="P325"/>
  <c r="O325"/>
  <c r="P324"/>
  <c r="O324"/>
  <c r="P323"/>
  <c r="O323"/>
  <c r="P322"/>
  <c r="O322"/>
  <c r="P321"/>
  <c r="O321"/>
  <c r="P320"/>
  <c r="O320"/>
  <c r="P319"/>
  <c r="O319"/>
  <c r="P318"/>
  <c r="O318"/>
  <c r="P317"/>
  <c r="O317"/>
  <c r="P316"/>
  <c r="O316"/>
  <c r="P315"/>
  <c r="O315"/>
  <c r="P314"/>
  <c r="O314"/>
  <c r="P313"/>
  <c r="O313"/>
  <c r="P312"/>
  <c r="O312"/>
  <c r="P311"/>
  <c r="O311"/>
  <c r="P310"/>
  <c r="O310"/>
  <c r="P309"/>
  <c r="O309"/>
  <c r="P308"/>
  <c r="O308"/>
  <c r="P307"/>
  <c r="O307"/>
  <c r="P306"/>
  <c r="O306"/>
  <c r="P305"/>
  <c r="O305"/>
  <c r="P304"/>
  <c r="O304"/>
  <c r="P303"/>
  <c r="O303"/>
  <c r="P302"/>
  <c r="O302"/>
  <c r="P301"/>
  <c r="O301"/>
  <c r="P300"/>
  <c r="O300"/>
  <c r="P299"/>
  <c r="O299"/>
  <c r="P298"/>
  <c r="O298"/>
  <c r="P297"/>
  <c r="O297"/>
  <c r="P296"/>
  <c r="O296"/>
  <c r="P295"/>
  <c r="O295"/>
  <c r="P294"/>
  <c r="O294"/>
  <c r="P293"/>
  <c r="O293"/>
  <c r="P292"/>
  <c r="O292"/>
  <c r="P291"/>
  <c r="O291"/>
  <c r="P290"/>
  <c r="O290"/>
  <c r="P289"/>
  <c r="O289"/>
  <c r="P288"/>
  <c r="O288"/>
  <c r="P287"/>
  <c r="O287"/>
  <c r="P286"/>
  <c r="O286"/>
  <c r="P285"/>
  <c r="O285"/>
  <c r="P284"/>
  <c r="O284"/>
  <c r="P283"/>
  <c r="O283"/>
  <c r="P282"/>
  <c r="O282"/>
  <c r="P281"/>
  <c r="O281"/>
  <c r="P280"/>
  <c r="O280"/>
  <c r="P279"/>
  <c r="O279"/>
  <c r="P278"/>
  <c r="O278"/>
  <c r="P277"/>
  <c r="O277"/>
  <c r="P276"/>
  <c r="O276"/>
  <c r="P275"/>
  <c r="O275"/>
  <c r="P274"/>
  <c r="O274"/>
  <c r="P273"/>
  <c r="O273"/>
  <c r="P272"/>
  <c r="O272"/>
  <c r="P271"/>
  <c r="O271"/>
  <c r="P270"/>
  <c r="O270"/>
  <c r="P269"/>
  <c r="O269"/>
  <c r="P268"/>
  <c r="O268"/>
  <c r="P267"/>
  <c r="O267"/>
  <c r="P266"/>
  <c r="O266"/>
  <c r="P265"/>
  <c r="O265"/>
  <c r="P264"/>
  <c r="O264"/>
  <c r="P263"/>
  <c r="O263"/>
  <c r="P262"/>
  <c r="O262"/>
  <c r="P261"/>
  <c r="O261"/>
  <c r="P260"/>
  <c r="O260"/>
  <c r="P259"/>
  <c r="O259"/>
  <c r="P258"/>
  <c r="O258"/>
  <c r="P257"/>
  <c r="O257"/>
  <c r="P256"/>
  <c r="O256"/>
  <c r="P255"/>
  <c r="O255"/>
  <c r="P254"/>
  <c r="O254"/>
  <c r="P253"/>
  <c r="O253"/>
  <c r="P252"/>
  <c r="O252"/>
  <c r="P251"/>
  <c r="O251"/>
  <c r="D12" i="1"/>
  <c r="D7"/>
  <c r="R23" i="2" s="1"/>
  <c r="O250"/>
  <c r="P250"/>
  <c r="O249"/>
  <c r="P249"/>
  <c r="O248"/>
  <c r="P248"/>
  <c r="O247"/>
  <c r="P247"/>
  <c r="O246"/>
  <c r="P246"/>
  <c r="O245"/>
  <c r="P245"/>
  <c r="O244"/>
  <c r="P244"/>
  <c r="O243"/>
  <c r="P243"/>
  <c r="O242"/>
  <c r="P242"/>
  <c r="O241"/>
  <c r="P241"/>
  <c r="O240"/>
  <c r="P240"/>
  <c r="O239"/>
  <c r="P239"/>
  <c r="O238"/>
  <c r="P238"/>
  <c r="O237"/>
  <c r="P237"/>
  <c r="O236"/>
  <c r="P236"/>
  <c r="O235"/>
  <c r="P235"/>
  <c r="O234"/>
  <c r="P234"/>
  <c r="O233"/>
  <c r="P233"/>
  <c r="O232"/>
  <c r="P232"/>
  <c r="O231"/>
  <c r="P231"/>
  <c r="O230"/>
  <c r="P230"/>
  <c r="O229"/>
  <c r="P229"/>
  <c r="O228"/>
  <c r="P228"/>
  <c r="O227"/>
  <c r="P227"/>
  <c r="O226"/>
  <c r="P226"/>
  <c r="O225"/>
  <c r="P225"/>
  <c r="O224"/>
  <c r="P224"/>
  <c r="O223"/>
  <c r="P223"/>
  <c r="O222"/>
  <c r="P222"/>
  <c r="O221"/>
  <c r="P221"/>
  <c r="O220"/>
  <c r="P220"/>
  <c r="O219"/>
  <c r="P219"/>
  <c r="O218"/>
  <c r="P218"/>
  <c r="O217"/>
  <c r="P217"/>
  <c r="O216"/>
  <c r="P216"/>
  <c r="O215"/>
  <c r="P215"/>
  <c r="O214"/>
  <c r="P214"/>
  <c r="O213"/>
  <c r="P213"/>
  <c r="O212"/>
  <c r="P212"/>
  <c r="O211"/>
  <c r="P211"/>
  <c r="O210"/>
  <c r="P210"/>
  <c r="O209"/>
  <c r="P209"/>
  <c r="O208"/>
  <c r="P208"/>
  <c r="O207"/>
  <c r="P207"/>
  <c r="O206"/>
  <c r="P206"/>
  <c r="O205"/>
  <c r="P205"/>
  <c r="O204"/>
  <c r="P204"/>
  <c r="O203"/>
  <c r="P203"/>
  <c r="O202"/>
  <c r="P202"/>
  <c r="O201"/>
  <c r="P201"/>
  <c r="O200"/>
  <c r="P200"/>
  <c r="O199"/>
  <c r="P199"/>
  <c r="O198"/>
  <c r="P198"/>
  <c r="O197"/>
  <c r="P197"/>
  <c r="O196"/>
  <c r="P196"/>
  <c r="O195"/>
  <c r="P195"/>
  <c r="O194"/>
  <c r="P194"/>
  <c r="O193"/>
  <c r="P193"/>
  <c r="O192"/>
  <c r="P192"/>
  <c r="O191"/>
  <c r="P191"/>
  <c r="O190"/>
  <c r="P190"/>
  <c r="O189"/>
  <c r="P189"/>
  <c r="O188"/>
  <c r="P188"/>
  <c r="O187"/>
  <c r="P187"/>
  <c r="O186"/>
  <c r="P186"/>
  <c r="O185"/>
  <c r="P185"/>
  <c r="O184"/>
  <c r="P184"/>
  <c r="O183"/>
  <c r="P183"/>
  <c r="O182"/>
  <c r="P182"/>
  <c r="O181"/>
  <c r="P181"/>
  <c r="O180"/>
  <c r="P180"/>
  <c r="O179"/>
  <c r="P179"/>
  <c r="O178"/>
  <c r="P178"/>
  <c r="O177"/>
  <c r="P177"/>
  <c r="O176"/>
  <c r="P176"/>
  <c r="O175"/>
  <c r="P175"/>
  <c r="O174"/>
  <c r="P174"/>
  <c r="O173"/>
  <c r="P173"/>
  <c r="O172"/>
  <c r="P172"/>
  <c r="O171"/>
  <c r="P171"/>
  <c r="O170"/>
  <c r="P170"/>
  <c r="O169"/>
  <c r="P169"/>
  <c r="O168"/>
  <c r="P168"/>
  <c r="O167"/>
  <c r="P167"/>
  <c r="O166"/>
  <c r="P166"/>
  <c r="O165"/>
  <c r="P165"/>
  <c r="O164"/>
  <c r="P164"/>
  <c r="O163"/>
  <c r="P163"/>
  <c r="O162"/>
  <c r="P162"/>
  <c r="O161"/>
  <c r="P161"/>
  <c r="O160"/>
  <c r="P160"/>
  <c r="O159"/>
  <c r="P159"/>
  <c r="O158"/>
  <c r="P158"/>
  <c r="O157"/>
  <c r="P157"/>
  <c r="O156"/>
  <c r="P156"/>
  <c r="O155"/>
  <c r="P155"/>
  <c r="O154"/>
  <c r="P154"/>
  <c r="O153"/>
  <c r="P153"/>
  <c r="O152"/>
  <c r="P152"/>
  <c r="O151"/>
  <c r="P151"/>
  <c r="O150"/>
  <c r="P150"/>
  <c r="O149"/>
  <c r="P149"/>
  <c r="O148"/>
  <c r="P148"/>
  <c r="O147"/>
  <c r="P147"/>
  <c r="O146"/>
  <c r="P146"/>
  <c r="O145"/>
  <c r="P145"/>
  <c r="O144"/>
  <c r="P144"/>
  <c r="O143"/>
  <c r="P143"/>
  <c r="O142"/>
  <c r="P142"/>
  <c r="O141"/>
  <c r="P141"/>
  <c r="O140"/>
  <c r="P140"/>
  <c r="O139"/>
  <c r="P139"/>
  <c r="O138"/>
  <c r="P138"/>
  <c r="O137"/>
  <c r="P137"/>
  <c r="O136"/>
  <c r="P136"/>
  <c r="O135"/>
  <c r="P135"/>
  <c r="R22"/>
  <c r="R21"/>
  <c r="A20" i="1" s="1"/>
  <c r="B21"/>
  <c r="F5" i="2"/>
  <c r="T5" s="1"/>
  <c r="H5"/>
  <c r="J5"/>
  <c r="F6"/>
  <c r="T6" s="1"/>
  <c r="H6"/>
  <c r="J6"/>
  <c r="F7"/>
  <c r="T7" s="1"/>
  <c r="H7"/>
  <c r="J7"/>
  <c r="F8"/>
  <c r="T8" s="1"/>
  <c r="H8"/>
  <c r="J8"/>
  <c r="F9"/>
  <c r="T9" s="1"/>
  <c r="H9"/>
  <c r="J9"/>
  <c r="F10"/>
  <c r="T10" s="1"/>
  <c r="H10"/>
  <c r="J10"/>
  <c r="F11"/>
  <c r="T11" s="1"/>
  <c r="H11"/>
  <c r="J11"/>
  <c r="F12"/>
  <c r="T12" s="1"/>
  <c r="H12"/>
  <c r="J12"/>
  <c r="F13"/>
  <c r="T13" s="1"/>
  <c r="H13"/>
  <c r="J13"/>
  <c r="F14"/>
  <c r="T14" s="1"/>
  <c r="H14"/>
  <c r="J14"/>
  <c r="F15"/>
  <c r="T15" s="1"/>
  <c r="H15"/>
  <c r="J15"/>
  <c r="F16"/>
  <c r="T16" s="1"/>
  <c r="H16"/>
  <c r="J16"/>
  <c r="F17"/>
  <c r="T17" s="1"/>
  <c r="H17"/>
  <c r="J17"/>
  <c r="F18"/>
  <c r="T18" s="1"/>
  <c r="H18"/>
  <c r="J18"/>
  <c r="F19"/>
  <c r="T19" s="1"/>
  <c r="H19"/>
  <c r="J19"/>
  <c r="F17" i="1"/>
  <c r="F18"/>
  <c r="O133" i="2"/>
  <c r="O129"/>
  <c r="O125"/>
  <c r="O121"/>
  <c r="O117"/>
  <c r="O113"/>
  <c r="O109"/>
  <c r="O105"/>
  <c r="O101"/>
  <c r="O97"/>
  <c r="O93"/>
  <c r="O89"/>
  <c r="O85"/>
  <c r="O81"/>
  <c r="O77"/>
  <c r="O73"/>
  <c r="O69"/>
  <c r="O65"/>
  <c r="O61"/>
  <c r="O57"/>
  <c r="O53"/>
  <c r="O49"/>
  <c r="O45"/>
  <c r="O41"/>
  <c r="O37"/>
  <c r="O33"/>
  <c r="O29"/>
  <c r="O1"/>
  <c r="O5"/>
  <c r="O9"/>
  <c r="O13"/>
  <c r="O17"/>
  <c r="O21"/>
  <c r="O25"/>
  <c r="O134"/>
  <c r="O130"/>
  <c r="O126"/>
  <c r="O122"/>
  <c r="O118"/>
  <c r="O114"/>
  <c r="O110"/>
  <c r="O106"/>
  <c r="O102"/>
  <c r="O98"/>
  <c r="O94"/>
  <c r="O90"/>
  <c r="O86"/>
  <c r="O82"/>
  <c r="O78"/>
  <c r="O74"/>
  <c r="O70"/>
  <c r="O66"/>
  <c r="O62"/>
  <c r="O58"/>
  <c r="O54"/>
  <c r="O50"/>
  <c r="O46"/>
  <c r="O42"/>
  <c r="O38"/>
  <c r="O34"/>
  <c r="O30"/>
  <c r="O26"/>
  <c r="O4"/>
  <c r="O8"/>
  <c r="O12"/>
  <c r="O16"/>
  <c r="O20"/>
  <c r="O24"/>
  <c r="O131"/>
  <c r="O127"/>
  <c r="O123"/>
  <c r="O119"/>
  <c r="O115"/>
  <c r="O111"/>
  <c r="O107"/>
  <c r="O103"/>
  <c r="O99"/>
  <c r="O95"/>
  <c r="O91"/>
  <c r="O87"/>
  <c r="O83"/>
  <c r="O79"/>
  <c r="O75"/>
  <c r="O71"/>
  <c r="O67"/>
  <c r="O63"/>
  <c r="O59"/>
  <c r="O55"/>
  <c r="O51"/>
  <c r="O47"/>
  <c r="O43"/>
  <c r="O39"/>
  <c r="O35"/>
  <c r="O31"/>
  <c r="O27"/>
  <c r="O3"/>
  <c r="O7"/>
  <c r="O11"/>
  <c r="O15"/>
  <c r="O19"/>
  <c r="O23"/>
  <c r="O132"/>
  <c r="O128"/>
  <c r="O124"/>
  <c r="O120"/>
  <c r="O116"/>
  <c r="O112"/>
  <c r="O108"/>
  <c r="O104"/>
  <c r="O100"/>
  <c r="O96"/>
  <c r="O92"/>
  <c r="O88"/>
  <c r="O84"/>
  <c r="O80"/>
  <c r="O76"/>
  <c r="O72"/>
  <c r="O68"/>
  <c r="O64"/>
  <c r="O60"/>
  <c r="O56"/>
  <c r="O52"/>
  <c r="O48"/>
  <c r="O44"/>
  <c r="O40"/>
  <c r="O36"/>
  <c r="O32"/>
  <c r="O28"/>
  <c r="O2"/>
  <c r="O6"/>
  <c r="O10"/>
  <c r="O14"/>
  <c r="O18"/>
  <c r="O22"/>
  <c r="P22" l="1"/>
  <c r="P18"/>
  <c r="P14"/>
  <c r="P10"/>
  <c r="P6"/>
  <c r="P2"/>
  <c r="P28"/>
  <c r="P32"/>
  <c r="P36"/>
  <c r="P40"/>
  <c r="P44"/>
  <c r="P48"/>
  <c r="P52"/>
  <c r="P56"/>
  <c r="P60"/>
  <c r="P64"/>
  <c r="P68"/>
  <c r="P72"/>
  <c r="P76"/>
  <c r="P80"/>
  <c r="P84"/>
  <c r="P88"/>
  <c r="P92"/>
  <c r="P96"/>
  <c r="P100"/>
  <c r="P104"/>
  <c r="P108"/>
  <c r="P112"/>
  <c r="P116"/>
  <c r="P120"/>
  <c r="P124"/>
  <c r="P128"/>
  <c r="P132"/>
  <c r="P23"/>
  <c r="P19"/>
  <c r="P15"/>
  <c r="P11"/>
  <c r="P7"/>
  <c r="P3"/>
  <c r="P27"/>
  <c r="P31"/>
  <c r="P35"/>
  <c r="P39"/>
  <c r="P43"/>
  <c r="P47"/>
  <c r="P51"/>
  <c r="P55"/>
  <c r="P59"/>
  <c r="P63"/>
  <c r="P67"/>
  <c r="P71"/>
  <c r="P75"/>
  <c r="P79"/>
  <c r="P83"/>
  <c r="P87"/>
  <c r="P91"/>
  <c r="P95"/>
  <c r="P99"/>
  <c r="P103"/>
  <c r="P107"/>
  <c r="P111"/>
  <c r="P115"/>
  <c r="P119"/>
  <c r="P123"/>
  <c r="P127"/>
  <c r="P131"/>
  <c r="P24"/>
  <c r="P20"/>
  <c r="P16"/>
  <c r="P12"/>
  <c r="P8"/>
  <c r="P4"/>
  <c r="P26"/>
  <c r="P30"/>
  <c r="P34"/>
  <c r="P38"/>
  <c r="P42"/>
  <c r="P46"/>
  <c r="P50"/>
  <c r="P54"/>
  <c r="P58"/>
  <c r="P62"/>
  <c r="P66"/>
  <c r="P70"/>
  <c r="P74"/>
  <c r="P78"/>
  <c r="P82"/>
  <c r="P86"/>
  <c r="P90"/>
  <c r="P94"/>
  <c r="P98"/>
  <c r="P102"/>
  <c r="P106"/>
  <c r="P110"/>
  <c r="P114"/>
  <c r="P118"/>
  <c r="P122"/>
  <c r="P126"/>
  <c r="P130"/>
  <c r="P134"/>
  <c r="P25"/>
  <c r="P21"/>
  <c r="P17"/>
  <c r="P13"/>
  <c r="P9"/>
  <c r="P5"/>
  <c r="U15"/>
  <c r="V15" s="1"/>
  <c r="U7"/>
  <c r="V7" s="1"/>
  <c r="U18"/>
  <c r="V18" s="1"/>
  <c r="U10"/>
  <c r="V10" s="1"/>
  <c r="U13"/>
  <c r="V13" s="1"/>
  <c r="U5"/>
  <c r="V5" s="1"/>
  <c r="U16"/>
  <c r="V16" s="1"/>
  <c r="U8"/>
  <c r="V8" s="1"/>
  <c r="U2"/>
  <c r="V2" s="1"/>
  <c r="U11"/>
  <c r="V11" s="1"/>
  <c r="U14"/>
  <c r="V14" s="1"/>
  <c r="U6"/>
  <c r="V6" s="1"/>
  <c r="U3"/>
  <c r="V3" s="1"/>
  <c r="F21" i="1"/>
  <c r="X2" i="2"/>
  <c r="U17"/>
  <c r="V17" s="1"/>
  <c r="U9"/>
  <c r="V9" s="1"/>
  <c r="P1"/>
  <c r="U12"/>
  <c r="V12" s="1"/>
  <c r="U4"/>
  <c r="V4" s="1"/>
  <c r="P29"/>
  <c r="P33"/>
  <c r="P37"/>
  <c r="P41"/>
  <c r="P45"/>
  <c r="P49"/>
  <c r="P53"/>
  <c r="P57"/>
  <c r="P61"/>
  <c r="P65"/>
  <c r="P69"/>
  <c r="P73"/>
  <c r="P77"/>
  <c r="P81"/>
  <c r="P85"/>
  <c r="P89"/>
  <c r="P93"/>
  <c r="P97"/>
  <c r="P101"/>
  <c r="P105"/>
  <c r="P109"/>
  <c r="P113"/>
  <c r="P117"/>
  <c r="P121"/>
  <c r="P125"/>
  <c r="P129"/>
  <c r="P133"/>
  <c r="P1000"/>
  <c r="P997"/>
  <c r="S25" l="1"/>
  <c r="F22" i="1" s="1"/>
  <c r="X3" i="2"/>
  <c r="X4" s="1"/>
  <c r="X5" l="1"/>
  <c r="X6" s="1"/>
  <c r="X7" l="1"/>
  <c r="X8" l="1"/>
  <c r="X9" l="1"/>
  <c r="X10" s="1"/>
  <c r="X11" s="1"/>
  <c r="X12" s="1"/>
  <c r="X13" s="1"/>
  <c r="X14" s="1"/>
  <c r="X15" s="1"/>
  <c r="X16" s="1"/>
  <c r="X17" s="1"/>
</calcChain>
</file>

<file path=xl/comments1.xml><?xml version="1.0" encoding="utf-8"?>
<comments xmlns="http://schemas.openxmlformats.org/spreadsheetml/2006/main">
  <authors>
    <author>fLORENCE gORDON</author>
  </authors>
  <commentList>
    <comment ref="C29" authorId="0">
      <text>
        <r>
          <rPr>
            <b/>
            <sz val="10"/>
            <color indexed="81"/>
            <rFont val="Tahoma"/>
          </rPr>
          <t xml:space="preserve">(1)  Start with the Normal population and samples of size </t>
        </r>
        <r>
          <rPr>
            <b/>
            <i/>
            <sz val="10"/>
            <color indexed="81"/>
            <rFont val="Tahoma"/>
            <family val="2"/>
          </rPr>
          <t>n</t>
        </r>
        <r>
          <rPr>
            <b/>
            <sz val="10"/>
            <color indexed="81"/>
            <rFont val="Tahoma"/>
            <family val="2"/>
          </rPr>
          <t xml:space="preserve"> = 4.  Look for three things with the sample means displayed. 
   1.  Based on the samples generated, does the shape of the distribution of sample means also look normal?
  2.  Based on both the second graph and on the numerical values listed, how does the mean of the sample means compare to the mean of the underlying normal population?
  3.  Based on both the horizontal spread in the sample means that you can see in the second graph and on the numerical values listed, how does the standard deviation of the sample means compare to the standard deviation of the underlying normal population?</t>
        </r>
        <r>
          <rPr>
            <sz val="10"/>
            <color indexed="81"/>
            <rFont val="Tahoma"/>
          </rPr>
          <t xml:space="preserve">
</t>
        </r>
      </text>
    </comment>
    <comment ref="C30" authorId="0">
      <text>
        <r>
          <rPr>
            <b/>
            <sz val="10"/>
            <color indexed="81"/>
            <rFont val="Tahoma"/>
          </rPr>
          <t xml:space="preserve">(2)  Staying with the Normal population, now consider samples of size </t>
        </r>
        <r>
          <rPr>
            <b/>
            <i/>
            <sz val="10"/>
            <color indexed="81"/>
            <rFont val="Tahoma"/>
            <family val="2"/>
          </rPr>
          <t>n</t>
        </r>
        <r>
          <rPr>
            <b/>
            <sz val="10"/>
            <color indexed="81"/>
            <rFont val="Tahoma"/>
          </rPr>
          <t xml:space="preserve"> = 9.  Look for the same three things with the sample means displayed. 
   1.  Based on the samples generated, does the shape of the distribution of sample means also look normal?
  2.  Based on both the second graph and on the numerical values listed, how does the mean of the sample means compare to the mean of the underlying normal population?
  3.  Based on both the spread in the sample means that you can see in the second chart and on the numerical values listed, how does the standard deviation of the sample means compare to the standard deviation of the underlying normal population?</t>
        </r>
      </text>
    </comment>
    <comment ref="C31" authorId="0">
      <text>
        <r>
          <rPr>
            <b/>
            <sz val="10"/>
            <color indexed="81"/>
            <rFont val="Tahoma"/>
          </rPr>
          <t xml:space="preserve">(3)  Staying with the Normal population, now consider samples of size </t>
        </r>
        <r>
          <rPr>
            <b/>
            <i/>
            <sz val="10"/>
            <color indexed="81"/>
            <rFont val="Tahoma"/>
            <family val="2"/>
          </rPr>
          <t>n</t>
        </r>
        <r>
          <rPr>
            <b/>
            <sz val="10"/>
            <color indexed="81"/>
            <rFont val="Tahoma"/>
          </rPr>
          <t xml:space="preserve"> = 16 and then samples of size </t>
        </r>
        <r>
          <rPr>
            <b/>
            <i/>
            <sz val="10"/>
            <color indexed="81"/>
            <rFont val="Tahoma"/>
            <family val="2"/>
          </rPr>
          <t>n</t>
        </r>
        <r>
          <rPr>
            <b/>
            <sz val="10"/>
            <color indexed="81"/>
            <rFont val="Tahoma"/>
            <family val="2"/>
          </rPr>
          <t xml:space="preserve"> = 25</t>
        </r>
        <r>
          <rPr>
            <b/>
            <sz val="10"/>
            <color indexed="81"/>
            <rFont val="Tahoma"/>
          </rPr>
          <t>.  Look for the same three things with the sample means displayed. 
   1.  Based on the samples generated, does the shape of the distribution of sample means also look normal?
  2.  Based on both the second graph and on the numerical values listed, how does the mean of the sample means compare to the mean of the underlying normal population?
  3.  Based on both the spread in the sample means that you can see in the second graph and on the numerical values listed, how does the standard deviation of the sample means compare to the standard deviation of the underlying normal population?</t>
        </r>
        <r>
          <rPr>
            <sz val="10"/>
            <color indexed="81"/>
            <rFont val="Tahoma"/>
          </rPr>
          <t xml:space="preserve">
</t>
        </r>
      </text>
    </comment>
    <comment ref="C32" authorId="0">
      <text>
        <r>
          <rPr>
            <b/>
            <sz val="10"/>
            <color indexed="81"/>
            <rFont val="Tahoma"/>
            <family val="2"/>
          </rPr>
          <t xml:space="preserve">(4)  Now repeat the previous investiations with any of the other possible populations -- the uniform population, the U-shaped population, or the skewed population.  Again, start with samples of size </t>
        </r>
        <r>
          <rPr>
            <b/>
            <i/>
            <sz val="10"/>
            <color indexed="81"/>
            <rFont val="Tahoma"/>
            <family val="2"/>
          </rPr>
          <t>n</t>
        </r>
        <r>
          <rPr>
            <b/>
            <sz val="10"/>
            <color indexed="81"/>
            <rFont val="Tahoma"/>
            <family val="2"/>
          </rPr>
          <t xml:space="preserve"> = 4, then samples of size </t>
        </r>
        <r>
          <rPr>
            <b/>
            <i/>
            <sz val="10"/>
            <color indexed="81"/>
            <rFont val="Tahoma"/>
            <family val="2"/>
          </rPr>
          <t>n</t>
        </r>
        <r>
          <rPr>
            <b/>
            <sz val="10"/>
            <color indexed="81"/>
            <rFont val="Tahoma"/>
            <family val="2"/>
          </rPr>
          <t xml:space="preserve"> = 9, </t>
        </r>
        <r>
          <rPr>
            <b/>
            <i/>
            <sz val="10"/>
            <color indexed="81"/>
            <rFont val="Tahoma"/>
            <family val="2"/>
          </rPr>
          <t>n</t>
        </r>
        <r>
          <rPr>
            <b/>
            <sz val="10"/>
            <color indexed="81"/>
            <rFont val="Tahoma"/>
            <family val="2"/>
          </rPr>
          <t xml:space="preserve"> = 16, and </t>
        </r>
        <r>
          <rPr>
            <b/>
            <i/>
            <sz val="10"/>
            <color indexed="81"/>
            <rFont val="Tahoma"/>
            <family val="2"/>
          </rPr>
          <t>n</t>
        </r>
        <r>
          <rPr>
            <b/>
            <sz val="10"/>
            <color indexed="81"/>
            <rFont val="Tahoma"/>
            <family val="2"/>
          </rPr>
          <t xml:space="preserve"> = 25, and look for the same three things with the sample means displayed. 
   1.  Based on the samples generated, does the shape of the distribution of sample means also look normal?
  2.  Based on both the second graph and on the numerical values listed, how does the mean of the sample means compare to the mean of the underlying normal population?
  3.  Based on both the spread in the sample means that you can see in the second graph and on the numerical values listed, how does the standard deviation of the sample means compare to the standard deviation of the underlying normal population?</t>
        </r>
        <r>
          <rPr>
            <sz val="10"/>
            <color indexed="81"/>
            <rFont val="Tahoma"/>
          </rPr>
          <t xml:space="preserve">
</t>
        </r>
      </text>
    </comment>
    <comment ref="C33" authorId="0">
      <text>
        <r>
          <rPr>
            <b/>
            <sz val="10"/>
            <color indexed="81"/>
            <rFont val="Tahoma"/>
          </rPr>
          <t xml:space="preserve">(5) Based on the previous investigations, when you think about the sampling distribution of the means that consists of the mean of every possible sample of size </t>
        </r>
        <r>
          <rPr>
            <b/>
            <i/>
            <sz val="10"/>
            <color indexed="81"/>
            <rFont val="Tahoma"/>
            <family val="2"/>
          </rPr>
          <t>n</t>
        </r>
        <r>
          <rPr>
            <b/>
            <sz val="10"/>
            <color indexed="81"/>
            <rFont val="Tahoma"/>
            <family val="2"/>
          </rPr>
          <t xml:space="preserve"> drawn from an underlying population:</t>
        </r>
        <r>
          <rPr>
            <b/>
            <sz val="10"/>
            <color indexed="81"/>
            <rFont val="Tahoma"/>
          </rPr>
          <t xml:space="preserve">
  1.  How does the mean of the sampling distribution compare to the mean of the underlying population?  
  2.  How does the standard deviation of the sampling distribution compare to the standard deviation of the underlying population?  Can you write a formula that relates these two standard deviations?</t>
        </r>
        <r>
          <rPr>
            <sz val="10"/>
            <color indexed="81"/>
            <rFont val="Tahoma"/>
          </rPr>
          <t xml:space="preserve">
</t>
        </r>
      </text>
    </comment>
    <comment ref="C34" authorId="0">
      <text>
        <r>
          <rPr>
            <b/>
            <sz val="10"/>
            <color indexed="81"/>
            <rFont val="Tahoma"/>
          </rPr>
          <t>(6)  Conclusions:
I.  Whenever the underlying population is normal, the sampling distribution for the mean is also normal, no matter the sample size.
II.  When the underlying population is not normal, the sampling distribution of the mean many not be normal, but it looks more and more normal as the sample size increases.  
III.  Whatever the shape of the underlying population, the sampling distribution of the mean is effectively normal whenever the sample size is 31 or larger.</t>
        </r>
        <r>
          <rPr>
            <sz val="10"/>
            <color indexed="81"/>
            <rFont val="Tahoma"/>
          </rPr>
          <t xml:space="preserve">
</t>
        </r>
      </text>
    </comment>
  </commentList>
</comments>
</file>

<file path=xl/sharedStrings.xml><?xml version="1.0" encoding="utf-8"?>
<sst xmlns="http://schemas.openxmlformats.org/spreadsheetml/2006/main" count="39" uniqueCount="39">
  <si>
    <t>Bin</t>
  </si>
  <si>
    <t>Frequency</t>
  </si>
  <si>
    <t>freq</t>
  </si>
  <si>
    <t>%</t>
  </si>
  <si>
    <t>How many samples (50-250)?</t>
  </si>
  <si>
    <t>Which population do you want?</t>
  </si>
  <si>
    <t>of this population are:</t>
  </si>
  <si>
    <t xml:space="preserve">The mean and standard deviation </t>
  </si>
  <si>
    <t>Normal data</t>
  </si>
  <si>
    <t>Uniform data</t>
  </si>
  <si>
    <t>U-shaped</t>
  </si>
  <si>
    <t>Skewed data</t>
  </si>
  <si>
    <t>mu, sigma,n=</t>
  </si>
  <si>
    <t>pop=</t>
  </si>
  <si>
    <t>pop n=</t>
  </si>
  <si>
    <r>
      <t xml:space="preserve">What is the sample size </t>
    </r>
    <r>
      <rPr>
        <b/>
        <i/>
        <sz val="11"/>
        <color indexed="12"/>
        <rFont val="Arial"/>
        <family val="2"/>
      </rPr>
      <t>n</t>
    </r>
    <r>
      <rPr>
        <b/>
        <sz val="11"/>
        <color indexed="12"/>
        <rFont val="Arial"/>
        <family val="2"/>
      </rPr>
      <t xml:space="preserve"> (2-50)?</t>
    </r>
  </si>
  <si>
    <t xml:space="preserve">      Pop Freqs</t>
  </si>
  <si>
    <t>The corresponding standard deviation =</t>
  </si>
  <si>
    <t>For Pop'n Histogram</t>
  </si>
  <si>
    <t xml:space="preserve">  drawn from a variety of population patterns</t>
  </si>
  <si>
    <t xml:space="preserve">    This program simulates the distribution of</t>
  </si>
  <si>
    <t xml:space="preserve">   Simulating the Central Limit Theorem</t>
  </si>
  <si>
    <t xml:space="preserve">   sample means based on repeated samples</t>
  </si>
  <si>
    <t>sample sd=</t>
  </si>
  <si>
    <t xml:space="preserve">  m =     </t>
  </si>
  <si>
    <t xml:space="preserve">  s =</t>
  </si>
  <si>
    <t xml:space="preserve">   Item 2</t>
  </si>
  <si>
    <t xml:space="preserve">   Item 3</t>
  </si>
  <si>
    <t xml:space="preserve">   Item 4</t>
  </si>
  <si>
    <t xml:space="preserve">   Item 1</t>
  </si>
  <si>
    <t xml:space="preserve">   Item 5</t>
  </si>
  <si>
    <t xml:space="preserve">   Item 6</t>
  </si>
  <si>
    <t>Click each item below for suggestions and investigations</t>
  </si>
  <si>
    <t xml:space="preserve">      New Sample =</t>
  </si>
  <si>
    <t xml:space="preserve">Development of this module was supported by the </t>
  </si>
  <si>
    <t xml:space="preserve">NSF's Division of Undergraduate Education  </t>
  </si>
  <si>
    <t>under grants DUE-0310123 and DUE-0442160.</t>
  </si>
  <si>
    <t>Created by:  Sheldon P. Gordon   &amp;   Florence S. Gordon</t>
  </si>
  <si>
    <t xml:space="preserve">                  Farmingdale State College      NYIT</t>
  </si>
</sst>
</file>

<file path=xl/styles.xml><?xml version="1.0" encoding="utf-8"?>
<styleSheet xmlns="http://schemas.openxmlformats.org/spreadsheetml/2006/main">
  <numFmts count="2">
    <numFmt numFmtId="164" formatCode="0.0"/>
    <numFmt numFmtId="165" formatCode="0.000"/>
  </numFmts>
  <fonts count="29">
    <font>
      <sz val="10"/>
      <name val="Arial"/>
    </font>
    <font>
      <b/>
      <sz val="14"/>
      <name val="Arial"/>
      <family val="2"/>
    </font>
    <font>
      <b/>
      <sz val="10"/>
      <color indexed="10"/>
      <name val="Arial"/>
      <family val="2"/>
    </font>
    <font>
      <b/>
      <sz val="12"/>
      <name val="Arial"/>
      <family val="2"/>
    </font>
    <font>
      <b/>
      <sz val="16"/>
      <name val="Arial"/>
      <family val="2"/>
    </font>
    <font>
      <i/>
      <sz val="10"/>
      <name val="Arial"/>
    </font>
    <font>
      <b/>
      <sz val="12"/>
      <color indexed="12"/>
      <name val="Arial"/>
      <family val="2"/>
    </font>
    <font>
      <sz val="10"/>
      <color indexed="12"/>
      <name val="Arial"/>
      <family val="2"/>
    </font>
    <font>
      <b/>
      <sz val="10"/>
      <color indexed="12"/>
      <name val="Arial"/>
      <family val="2"/>
    </font>
    <font>
      <sz val="10"/>
      <name val="Symbol"/>
      <family val="1"/>
      <charset val="2"/>
    </font>
    <font>
      <b/>
      <sz val="11"/>
      <name val="Arial"/>
      <family val="2"/>
    </font>
    <font>
      <sz val="11"/>
      <name val="Arial"/>
    </font>
    <font>
      <b/>
      <sz val="11"/>
      <name val="Symbol"/>
      <family val="1"/>
      <charset val="2"/>
    </font>
    <font>
      <b/>
      <sz val="11"/>
      <color indexed="12"/>
      <name val="Arial"/>
      <family val="2"/>
    </font>
    <font>
      <sz val="8"/>
      <name val="Arial"/>
    </font>
    <font>
      <sz val="11"/>
      <color indexed="12"/>
      <name val="Arial"/>
      <family val="2"/>
    </font>
    <font>
      <b/>
      <sz val="12"/>
      <color indexed="52"/>
      <name val="Arial"/>
      <family val="2"/>
    </font>
    <font>
      <sz val="10"/>
      <color indexed="52"/>
      <name val="Arial"/>
      <family val="2"/>
    </font>
    <font>
      <b/>
      <sz val="10"/>
      <color indexed="52"/>
      <name val="Arial"/>
      <family val="2"/>
    </font>
    <font>
      <b/>
      <i/>
      <sz val="11"/>
      <color indexed="12"/>
      <name val="Arial"/>
      <family val="2"/>
    </font>
    <font>
      <b/>
      <sz val="11"/>
      <color indexed="10"/>
      <name val="Arial"/>
      <family val="2"/>
    </font>
    <font>
      <b/>
      <sz val="11"/>
      <color indexed="11"/>
      <name val="Arial"/>
      <family val="2"/>
    </font>
    <font>
      <b/>
      <sz val="12"/>
      <color indexed="12"/>
      <name val="Symbol"/>
      <family val="1"/>
      <charset val="2"/>
    </font>
    <font>
      <b/>
      <sz val="12"/>
      <color indexed="53"/>
      <name val="Arial"/>
      <family val="2"/>
    </font>
    <font>
      <sz val="10"/>
      <color indexed="81"/>
      <name val="Tahoma"/>
    </font>
    <font>
      <b/>
      <sz val="10"/>
      <color indexed="81"/>
      <name val="Tahoma"/>
    </font>
    <font>
      <b/>
      <i/>
      <sz val="10"/>
      <color indexed="81"/>
      <name val="Tahoma"/>
      <family val="2"/>
    </font>
    <font>
      <b/>
      <sz val="10"/>
      <color indexed="81"/>
      <name val="Tahoma"/>
      <family val="2"/>
    </font>
    <font>
      <b/>
      <sz val="10"/>
      <name val="Times New Roman"/>
      <family val="1"/>
    </font>
  </fonts>
  <fills count="3">
    <fill>
      <patternFill patternType="none"/>
    </fill>
    <fill>
      <patternFill patternType="gray125"/>
    </fill>
    <fill>
      <patternFill patternType="solid">
        <fgColor indexed="13"/>
        <bgColor indexed="64"/>
      </patternFill>
    </fill>
  </fills>
  <borders count="3">
    <border>
      <left/>
      <right/>
      <top/>
      <bottom/>
      <diagonal/>
    </border>
    <border>
      <left/>
      <right/>
      <top style="medium">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Fill="1" applyBorder="1" applyAlignment="1"/>
    <xf numFmtId="0" fontId="5" fillId="0" borderId="1" xfId="0" applyFont="1" applyFill="1" applyBorder="1" applyAlignment="1">
      <alignment horizontal="center"/>
    </xf>
    <xf numFmtId="164" fontId="0" fillId="0" borderId="0" xfId="0" applyNumberFormat="1"/>
    <xf numFmtId="0" fontId="0" fillId="0" borderId="0" xfId="0" applyFill="1"/>
    <xf numFmtId="0" fontId="0" fillId="0" borderId="2" xfId="0" applyBorder="1"/>
    <xf numFmtId="0" fontId="6" fillId="0" borderId="0" xfId="0" applyFont="1"/>
    <xf numFmtId="0" fontId="7" fillId="0" borderId="0" xfId="0" applyFont="1"/>
    <xf numFmtId="0" fontId="8" fillId="0" borderId="0" xfId="0" applyFont="1"/>
    <xf numFmtId="0" fontId="2" fillId="0" borderId="0" xfId="0" applyFont="1" applyAlignment="1">
      <alignment horizontal="center"/>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0" fillId="0" borderId="0" xfId="0" applyBorder="1"/>
    <xf numFmtId="2" fontId="20" fillId="0" borderId="0" xfId="0" applyNumberFormat="1" applyFont="1" applyBorder="1"/>
    <xf numFmtId="165" fontId="21" fillId="0" borderId="0" xfId="0" applyNumberFormat="1" applyFont="1"/>
    <xf numFmtId="2" fontId="20" fillId="0" borderId="0" xfId="0" applyNumberFormat="1" applyFont="1" applyAlignment="1">
      <alignment horizontal="center"/>
    </xf>
    <xf numFmtId="0" fontId="0" fillId="0" borderId="0" xfId="0" applyNumberFormat="1" applyFill="1" applyBorder="1" applyAlignment="1"/>
    <xf numFmtId="0" fontId="5" fillId="0" borderId="0" xfId="0" applyFont="1" applyFill="1" applyBorder="1" applyAlignment="1">
      <alignment horizontal="center"/>
    </xf>
    <xf numFmtId="0" fontId="22" fillId="0" borderId="0" xfId="0" applyFont="1" applyBorder="1"/>
    <xf numFmtId="0" fontId="22" fillId="0" borderId="0" xfId="0" applyFont="1"/>
    <xf numFmtId="0" fontId="23" fillId="0" borderId="0" xfId="0" applyFont="1"/>
    <xf numFmtId="0" fontId="28" fillId="0" borderId="0" xfId="0" applyFont="1"/>
    <xf numFmtId="0" fontId="0" fillId="0" borderId="0" xfId="0" applyBorder="1" applyProtection="1">
      <protection locked="0"/>
    </xf>
    <xf numFmtId="0" fontId="0" fillId="0" borderId="0" xfId="0" applyProtection="1">
      <protection locked="0"/>
    </xf>
    <xf numFmtId="0" fontId="1" fillId="0" borderId="0" xfId="0" applyFont="1" applyProtection="1"/>
    <xf numFmtId="0" fontId="4" fillId="0" borderId="0" xfId="0" applyFont="1" applyProtection="1"/>
    <xf numFmtId="0" fontId="0" fillId="0" borderId="0" xfId="0" applyProtection="1"/>
    <xf numFmtId="0" fontId="3" fillId="2" borderId="0" xfId="0" applyFont="1" applyFill="1" applyProtection="1"/>
    <xf numFmtId="0" fontId="0" fillId="2" borderId="0" xfId="0" applyFill="1" applyProtection="1"/>
    <xf numFmtId="0" fontId="3" fillId="0" borderId="0" xfId="0" applyFont="1" applyFill="1" applyProtection="1"/>
    <xf numFmtId="0" fontId="0" fillId="0" borderId="0" xfId="0" applyBorder="1" applyProtection="1"/>
    <xf numFmtId="0" fontId="13" fillId="0" borderId="0" xfId="0" applyFont="1" applyProtection="1"/>
    <xf numFmtId="0" fontId="7" fillId="0" borderId="0" xfId="0" applyFont="1" applyProtection="1"/>
    <xf numFmtId="0" fontId="2" fillId="0" borderId="0" xfId="0" applyFont="1" applyBorder="1" applyAlignment="1" applyProtection="1">
      <alignment horizontal="centerContinuous"/>
    </xf>
    <xf numFmtId="0" fontId="8" fillId="0" borderId="0" xfId="0" applyFont="1" applyProtection="1"/>
    <xf numFmtId="0" fontId="2" fillId="0" borderId="0" xfId="0" applyFont="1" applyAlignment="1" applyProtection="1">
      <alignment horizontal="centerContinuous"/>
    </xf>
    <xf numFmtId="0" fontId="14" fillId="0" borderId="0" xfId="0" applyFon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Run a New Set of Samples"/>
  <ax:ocxPr ax:name="Size" ax:value="5059;847"/>
  <ax:ocxPr ax:name="FontName" ax:value="Arial"/>
  <ax:ocxPr ax:name="FontEffects" ax:value="1073741825"/>
  <ax:ocxPr ax:name="FontHeight" ax:value="195"/>
  <ax:ocxPr ax:name="FontCharSet" ax:value="0"/>
  <ax:ocxPr ax:name="FontPitchAndFamily" ax:value="2"/>
  <ax:ocxPr ax:name="ParagraphAlign" ax:value="3"/>
  <ax:ocxPr ax:name="FontWeight" ax:value="700"/>
</ax:ocx>
</file>

<file path=xl/activeX/activeX2.xml><?xml version="1.0" encoding="utf-8"?>
<ax:ocx xmlns:ax="http://schemas.microsoft.com/office/2006/activeX" xmlns:r="http://schemas.openxmlformats.org/officeDocument/2006/relationships" ax:classid="{8BD21D50-EC42-11CE-9E0D-00AA006002F3}" ax:persistence="persistPropertyBag">
  <ax:ocxPr ax:name="ForeColor" ax:value="2147483649"/>
  <ax:ocxPr ax:name="DisplayStyle" ax:value="5"/>
  <ax:ocxPr ax:name="Size" ax:value="4577;661"/>
  <ax:ocxPr ax:name="Value" ax:value="0"/>
  <ax:ocxPr ax:name="Caption" ax:value="Skewed population"/>
  <ax:ocxPr ax:name="GroupName" ax:value="CLT"/>
  <ax:ocxPr ax:name="FontName" ax:value="Arial"/>
  <ax:ocxPr ax:name="FontEffects" ax:value="1073741825"/>
  <ax:ocxPr ax:name="FontHeight" ax:value="225"/>
  <ax:ocxPr ax:name="FontCharSet" ax:value="0"/>
  <ax:ocxPr ax:name="FontPitchAndFamily" ax:value="2"/>
  <ax:ocxPr ax:name="FontWeight" ax:value="700"/>
</ax:ocx>
</file>

<file path=xl/activeX/activeX3.xml><?xml version="1.0" encoding="utf-8"?>
<ax:ocx xmlns:ax="http://schemas.microsoft.com/office/2006/activeX" xmlns:r="http://schemas.openxmlformats.org/officeDocument/2006/relationships" ax:classid="{8BD21D50-EC42-11CE-9E0D-00AA006002F3}" ax:persistence="persistPropertyBag">
  <ax:ocxPr ax:name="ForeColor" ax:value="2147483649"/>
  <ax:ocxPr ax:name="DisplayStyle" ax:value="5"/>
  <ax:ocxPr ax:name="Size" ax:value="4657;635"/>
  <ax:ocxPr ax:name="Value" ax:value="0"/>
  <ax:ocxPr ax:name="Caption" ax:value="U-shaped population"/>
  <ax:ocxPr ax:name="GroupName" ax:value="CLT"/>
  <ax:ocxPr ax:name="FontName" ax:value="Arial"/>
  <ax:ocxPr ax:name="FontEffects" ax:value="1073741825"/>
  <ax:ocxPr ax:name="FontHeight" ax:value="225"/>
  <ax:ocxPr ax:name="FontCharSet" ax:value="0"/>
  <ax:ocxPr ax:name="FontPitchAndFamily" ax:value="2"/>
  <ax:ocxPr ax:name="FontWeight" ax:value="700"/>
</ax:ocx>
</file>

<file path=xl/activeX/activeX4.xml><?xml version="1.0" encoding="utf-8"?>
<ax:ocx xmlns:ax="http://schemas.microsoft.com/office/2006/activeX" xmlns:r="http://schemas.openxmlformats.org/officeDocument/2006/relationships" ax:classid="{8BD21D50-EC42-11CE-9E0D-00AA006002F3}" ax:persistence="persistPropertyBag">
  <ax:ocxPr ax:name="ForeColor" ax:value="2147483649"/>
  <ax:ocxPr ax:name="DisplayStyle" ax:value="5"/>
  <ax:ocxPr ax:name="Size" ax:value="4604;688"/>
  <ax:ocxPr ax:name="Value" ax:value="1"/>
  <ax:ocxPr ax:name="Caption" ax:value="Uniform population"/>
  <ax:ocxPr ax:name="GroupName" ax:value="CLT"/>
  <ax:ocxPr ax:name="FontName" ax:value="Arial"/>
  <ax:ocxPr ax:name="FontEffects" ax:value="1073741825"/>
  <ax:ocxPr ax:name="FontHeight" ax:value="225"/>
  <ax:ocxPr ax:name="FontCharSet" ax:value="0"/>
  <ax:ocxPr ax:name="FontPitchAndFamily" ax:value="2"/>
  <ax:ocxPr ax:name="FontWeight" ax:value="700"/>
</ax:ocx>
</file>

<file path=xl/activeX/activeX5.xml><?xml version="1.0" encoding="utf-8"?>
<ax:ocx xmlns:ax="http://schemas.microsoft.com/office/2006/activeX" xmlns:r="http://schemas.openxmlformats.org/officeDocument/2006/relationships" ax:classid="{8BD21D50-EC42-11CE-9E0D-00AA006002F3}" ax:persistence="persistPropertyBag">
  <ax:ocxPr ax:name="ForeColor" ax:value="2147483649"/>
  <ax:ocxPr ax:name="DisplayStyle" ax:value="5"/>
  <ax:ocxPr ax:name="Size" ax:value="4604;635"/>
  <ax:ocxPr ax:name="Value" ax:value="0"/>
  <ax:ocxPr ax:name="Caption" ax:value="Normal population"/>
  <ax:ocxPr ax:name="GroupName" ax:value="CLT"/>
  <ax:ocxPr ax:name="FontName" ax:value="Arial"/>
  <ax:ocxPr ax:name="FontEffects" ax:value="1073741825"/>
  <ax:ocxPr ax:name="FontHeight" ax:value="225"/>
  <ax:ocxPr ax:name="FontCharSet" ax:value="0"/>
  <ax:ocxPr ax:name="FontPitchAndFamily" ax:value="2"/>
  <ax:ocxPr ax:name="FontWeight" ax:value="700"/>
</ax:ocx>
</file>

<file path=xl/activeX/activeX6.xml><?xml version="1.0" encoding="utf-8"?>
<ax:ocx xmlns:ax="http://schemas.microsoft.com/office/2006/activeX" xmlns:r="http://schemas.openxmlformats.org/officeDocument/2006/relationships" ax:classid="{DFD181E0-5E2F-11CE-A449-00AA004A803D}" ax:persistence="persistPropertyBag">
  <ax:ocxPr ax:name="Size" ax:value="4180;529"/>
  <ax:ocxPr ax:name="Min" ax:value="2"/>
  <ax:ocxPr ax:name="Max" ax:value="50"/>
  <ax:ocxPr ax:name="Position" ax:value="17"/>
</ax:ocx>
</file>

<file path=xl/activeX/activeX7.xml><?xml version="1.0" encoding="utf-8"?>
<ax:ocx xmlns:ax="http://schemas.microsoft.com/office/2006/activeX" xmlns:r="http://schemas.openxmlformats.org/officeDocument/2006/relationships" ax:classid="{DFD181E0-5E2F-11CE-A449-00AA004A803D}" ax:persistence="persistPropertyBag">
  <ax:ocxPr ax:name="Size" ax:value="4207;476"/>
  <ax:ocxPr ax:name="Min" ax:value="50"/>
  <ax:ocxPr ax:name="Max" ax:value="250"/>
  <ax:ocxPr ax:name="Position" ax:value="134"/>
</ax:ocx>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50" b="1" i="0" u="none" strike="noStrike" baseline="0">
                <a:solidFill>
                  <a:srgbClr val="000000"/>
                </a:solidFill>
                <a:latin typeface="Arial"/>
                <a:ea typeface="Arial"/>
                <a:cs typeface="Arial"/>
              </a:defRPr>
            </a:pPr>
            <a:r>
              <a:rPr lang="en-US"/>
              <a:t>The Underlying Population</a:t>
            </a:r>
          </a:p>
        </c:rich>
      </c:tx>
      <c:layout>
        <c:manualLayout>
          <c:xMode val="edge"/>
          <c:yMode val="edge"/>
          <c:x val="0.26980198019801976"/>
          <c:y val="3.398076374942742E-2"/>
        </c:manualLayout>
      </c:layout>
      <c:spPr>
        <a:noFill/>
        <a:ln w="25400">
          <a:noFill/>
        </a:ln>
      </c:spPr>
    </c:title>
    <c:plotArea>
      <c:layout>
        <c:manualLayout>
          <c:layoutTarget val="inner"/>
          <c:xMode val="edge"/>
          <c:yMode val="edge"/>
          <c:x val="9.1584158415841582E-2"/>
          <c:y val="0.13592305499770968"/>
          <c:w val="0.8910891089108911"/>
          <c:h val="0.67961527498854846"/>
        </c:manualLayout>
      </c:layout>
      <c:barChart>
        <c:barDir val="col"/>
        <c:grouping val="clustered"/>
        <c:ser>
          <c:idx val="0"/>
          <c:order val="0"/>
          <c:spPr>
            <a:solidFill>
              <a:srgbClr val="CCFFFF"/>
            </a:solidFill>
            <a:ln w="12700">
              <a:solidFill>
                <a:srgbClr val="000000"/>
              </a:solidFill>
              <a:prstDash val="solid"/>
            </a:ln>
          </c:spPr>
          <c:cat>
            <c:numRef>
              <c:f>Sheet2!$S$5:$S$19</c:f>
              <c:numCache>
                <c:formatCode>General</c:formatCode>
                <c:ptCount val="15"/>
                <c:pt idx="0">
                  <c:v>61</c:v>
                </c:pt>
                <c:pt idx="1">
                  <c:v>62</c:v>
                </c:pt>
                <c:pt idx="2">
                  <c:v>63</c:v>
                </c:pt>
                <c:pt idx="3">
                  <c:v>64</c:v>
                </c:pt>
                <c:pt idx="4">
                  <c:v>65</c:v>
                </c:pt>
                <c:pt idx="5">
                  <c:v>66</c:v>
                </c:pt>
                <c:pt idx="6">
                  <c:v>67</c:v>
                </c:pt>
                <c:pt idx="7">
                  <c:v>68</c:v>
                </c:pt>
                <c:pt idx="8">
                  <c:v>69</c:v>
                </c:pt>
                <c:pt idx="9">
                  <c:v>70</c:v>
                </c:pt>
                <c:pt idx="10">
                  <c:v>71</c:v>
                </c:pt>
                <c:pt idx="11">
                  <c:v>72</c:v>
                </c:pt>
                <c:pt idx="12">
                  <c:v>73</c:v>
                </c:pt>
                <c:pt idx="13">
                  <c:v>74</c:v>
                </c:pt>
                <c:pt idx="14">
                  <c:v>75</c:v>
                </c:pt>
              </c:numCache>
            </c:numRef>
          </c:cat>
          <c:val>
            <c:numRef>
              <c:f>Sheet2!$T$5:$T$19</c:f>
              <c:numCache>
                <c:formatCode>General</c:formatCode>
                <c:ptCount val="15"/>
                <c:pt idx="0">
                  <c:v>23</c:v>
                </c:pt>
                <c:pt idx="1">
                  <c:v>28</c:v>
                </c:pt>
                <c:pt idx="2">
                  <c:v>19</c:v>
                </c:pt>
                <c:pt idx="3">
                  <c:v>24</c:v>
                </c:pt>
                <c:pt idx="4">
                  <c:v>25</c:v>
                </c:pt>
                <c:pt idx="5">
                  <c:v>27</c:v>
                </c:pt>
                <c:pt idx="6">
                  <c:v>21</c:v>
                </c:pt>
                <c:pt idx="7">
                  <c:v>29</c:v>
                </c:pt>
                <c:pt idx="8">
                  <c:v>34</c:v>
                </c:pt>
                <c:pt idx="9">
                  <c:v>29</c:v>
                </c:pt>
                <c:pt idx="10">
                  <c:v>44</c:v>
                </c:pt>
                <c:pt idx="11">
                  <c:v>37</c:v>
                </c:pt>
                <c:pt idx="12">
                  <c:v>28</c:v>
                </c:pt>
                <c:pt idx="13">
                  <c:v>35</c:v>
                </c:pt>
                <c:pt idx="14">
                  <c:v>21</c:v>
                </c:pt>
              </c:numCache>
            </c:numRef>
          </c:val>
        </c:ser>
        <c:gapWidth val="10"/>
        <c:axId val="50891008"/>
        <c:axId val="54542336"/>
      </c:barChart>
      <c:catAx>
        <c:axId val="50891008"/>
        <c:scaling>
          <c:orientation val="minMax"/>
        </c:scaling>
        <c:axPos val="b"/>
        <c:title>
          <c:tx>
            <c:rich>
              <a:bodyPr/>
              <a:lstStyle/>
              <a:p>
                <a:pPr>
                  <a:defRPr sz="875" b="1" i="0" u="none" strike="noStrike" baseline="0">
                    <a:solidFill>
                      <a:srgbClr val="000000"/>
                    </a:solidFill>
                    <a:latin typeface="Arial"/>
                    <a:ea typeface="Arial"/>
                    <a:cs typeface="Arial"/>
                  </a:defRPr>
                </a:pPr>
                <a:r>
                  <a:rPr lang="en-US"/>
                  <a:t> 61              64              67              70             73              76</a:t>
                </a:r>
              </a:p>
            </c:rich>
          </c:tx>
          <c:layout>
            <c:manualLayout>
              <c:xMode val="edge"/>
              <c:yMode val="edge"/>
              <c:x val="4.4554455445544559E-2"/>
              <c:y val="0.8349559092716452"/>
            </c:manualLayout>
          </c:layout>
          <c:spPr>
            <a:noFill/>
            <a:ln w="25400">
              <a:noFill/>
            </a:ln>
          </c:spPr>
        </c:title>
        <c:numFmt formatCode="General" sourceLinked="1"/>
        <c:tickLblPos val="nextTo"/>
        <c:spPr>
          <a:ln w="3175">
            <a:solidFill>
              <a:srgbClr val="000000"/>
            </a:solidFill>
            <a:prstDash val="solid"/>
          </a:ln>
        </c:spPr>
        <c:txPr>
          <a:bodyPr rot="0" vert="horz"/>
          <a:lstStyle/>
          <a:p>
            <a:pPr>
              <a:defRPr sz="825" b="0" i="0" u="none" strike="noStrike" baseline="0">
                <a:solidFill>
                  <a:srgbClr val="FFFFFF"/>
                </a:solidFill>
                <a:latin typeface="Arial"/>
                <a:ea typeface="Arial"/>
                <a:cs typeface="Arial"/>
              </a:defRPr>
            </a:pPr>
            <a:endParaRPr lang="en-US"/>
          </a:p>
        </c:txPr>
        <c:crossAx val="54542336"/>
        <c:crosses val="autoZero"/>
        <c:auto val="1"/>
        <c:lblAlgn val="ctr"/>
        <c:lblOffset val="100"/>
        <c:tickLblSkip val="2"/>
        <c:tickMarkSkip val="1"/>
      </c:catAx>
      <c:valAx>
        <c:axId val="54542336"/>
        <c:scaling>
          <c:orientation val="minMax"/>
          <c:max val="70"/>
          <c:min val="0"/>
        </c:scaling>
        <c:axPos val="l"/>
        <c:numFmt formatCode="General" sourceLinked="1"/>
        <c:tickLblPos val="nextTo"/>
        <c:spPr>
          <a:ln w="3175">
            <a:solidFill>
              <a:srgbClr val="000000"/>
            </a:solidFill>
            <a:prstDash val="solid"/>
          </a:ln>
        </c:spPr>
        <c:txPr>
          <a:bodyPr rot="0" vert="horz"/>
          <a:lstStyle/>
          <a:p>
            <a:pPr>
              <a:defRPr sz="875" b="0" i="0" u="none" strike="noStrike" baseline="0">
                <a:solidFill>
                  <a:srgbClr val="FFFFFF"/>
                </a:solidFill>
                <a:latin typeface="Arial"/>
                <a:ea typeface="Arial"/>
                <a:cs typeface="Arial"/>
              </a:defRPr>
            </a:pPr>
            <a:endParaRPr lang="en-US"/>
          </a:p>
        </c:txPr>
        <c:crossAx val="50891008"/>
        <c:crosses val="autoZero"/>
        <c:crossBetween val="between"/>
        <c:majorUnit val="90"/>
        <c:minorUnit val="10"/>
      </c:valAx>
      <c:spPr>
        <a:noFill/>
        <a:ln w="25400">
          <a:noFill/>
        </a:ln>
      </c:spPr>
    </c:plotArea>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925" b="1" i="0" u="none" strike="noStrike" baseline="0">
                <a:solidFill>
                  <a:srgbClr val="000000"/>
                </a:solidFill>
                <a:latin typeface="Arial"/>
                <a:ea typeface="Arial"/>
                <a:cs typeface="Arial"/>
              </a:defRPr>
            </a:pPr>
            <a:r>
              <a:rPr lang="en-US"/>
              <a:t>The Sample Means</a:t>
            </a:r>
          </a:p>
        </c:rich>
      </c:tx>
      <c:layout>
        <c:manualLayout>
          <c:xMode val="edge"/>
          <c:yMode val="edge"/>
          <c:x val="0.33333353427224044"/>
          <c:y val="3.0837103902068105E-2"/>
        </c:manualLayout>
      </c:layout>
      <c:spPr>
        <a:noFill/>
        <a:ln w="25400">
          <a:noFill/>
        </a:ln>
      </c:spPr>
    </c:title>
    <c:plotArea>
      <c:layout>
        <c:manualLayout>
          <c:layoutTarget val="inner"/>
          <c:xMode val="edge"/>
          <c:yMode val="edge"/>
          <c:x val="0.1111111780907468"/>
          <c:y val="0.12775371616571071"/>
          <c:w val="0.87160546368963621"/>
          <c:h val="0.63436328027111522"/>
        </c:manualLayout>
      </c:layout>
      <c:barChart>
        <c:barDir val="col"/>
        <c:grouping val="clustered"/>
        <c:ser>
          <c:idx val="1"/>
          <c:order val="0"/>
          <c:spPr>
            <a:solidFill>
              <a:srgbClr val="00FF00"/>
            </a:solidFill>
            <a:ln w="12700">
              <a:solidFill>
                <a:srgbClr val="000000"/>
              </a:solidFill>
              <a:prstDash val="solid"/>
            </a:ln>
          </c:spPr>
          <c:cat>
            <c:strLit>
              <c:ptCount val="1"/>
              <c:pt idx="0">
                <c:v>Sample medians</c:v>
              </c:pt>
            </c:strLit>
          </c:cat>
          <c:val>
            <c:numRef>
              <c:f>Sheet2!$X$2:$X$17</c:f>
              <c:numCache>
                <c:formatCode>General</c:formatCode>
                <c:ptCount val="16"/>
                <c:pt idx="0">
                  <c:v>0</c:v>
                </c:pt>
                <c:pt idx="1">
                  <c:v>0</c:v>
                </c:pt>
                <c:pt idx="2">
                  <c:v>0</c:v>
                </c:pt>
                <c:pt idx="3">
                  <c:v>0</c:v>
                </c:pt>
                <c:pt idx="4">
                  <c:v>0</c:v>
                </c:pt>
                <c:pt idx="5">
                  <c:v>1</c:v>
                </c:pt>
                <c:pt idx="6">
                  <c:v>16</c:v>
                </c:pt>
                <c:pt idx="7">
                  <c:v>41</c:v>
                </c:pt>
                <c:pt idx="8">
                  <c:v>50</c:v>
                </c:pt>
                <c:pt idx="9">
                  <c:v>22</c:v>
                </c:pt>
                <c:pt idx="10">
                  <c:v>4</c:v>
                </c:pt>
                <c:pt idx="11">
                  <c:v>0</c:v>
                </c:pt>
                <c:pt idx="12">
                  <c:v>0</c:v>
                </c:pt>
                <c:pt idx="13">
                  <c:v>0</c:v>
                </c:pt>
                <c:pt idx="14">
                  <c:v>0</c:v>
                </c:pt>
                <c:pt idx="15">
                  <c:v>0</c:v>
                </c:pt>
              </c:numCache>
            </c:numRef>
          </c:val>
        </c:ser>
        <c:gapWidth val="10"/>
        <c:overlap val="100"/>
        <c:axId val="54673408"/>
        <c:axId val="54707328"/>
      </c:barChart>
      <c:catAx>
        <c:axId val="54673408"/>
        <c:scaling>
          <c:orientation val="minMax"/>
        </c:scaling>
        <c:axPos val="b"/>
        <c:title>
          <c:tx>
            <c:rich>
              <a:bodyPr/>
              <a:lstStyle/>
              <a:p>
                <a:pPr>
                  <a:defRPr sz="875" b="1" i="0" u="none" strike="noStrike" baseline="0">
                    <a:solidFill>
                      <a:srgbClr val="000000"/>
                    </a:solidFill>
                    <a:latin typeface="Arial"/>
                    <a:ea typeface="Arial"/>
                    <a:cs typeface="Arial"/>
                  </a:defRPr>
                </a:pPr>
                <a:r>
                  <a:rPr lang="en-US"/>
                  <a:t>61              64              67              70             73              76</a:t>
                </a:r>
              </a:p>
            </c:rich>
          </c:tx>
          <c:layout>
            <c:manualLayout>
              <c:xMode val="edge"/>
              <c:yMode val="edge"/>
              <c:x val="5.6790157690826154E-2"/>
              <c:y val="0.8502230075855919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FFFFFF"/>
                </a:solidFill>
                <a:latin typeface="Arial"/>
                <a:ea typeface="Arial"/>
                <a:cs typeface="Arial"/>
              </a:defRPr>
            </a:pPr>
            <a:endParaRPr lang="en-US"/>
          </a:p>
        </c:txPr>
        <c:crossAx val="54707328"/>
        <c:crosses val="autoZero"/>
        <c:auto val="1"/>
        <c:lblAlgn val="ctr"/>
        <c:lblOffset val="100"/>
        <c:tickLblSkip val="2"/>
        <c:tickMarkSkip val="1"/>
      </c:catAx>
      <c:valAx>
        <c:axId val="54707328"/>
        <c:scaling>
          <c:orientation val="minMax"/>
          <c:max val="100"/>
          <c:min val="0"/>
        </c:scaling>
        <c:axPos val="l"/>
        <c:numFmt formatCode="General" sourceLinked="1"/>
        <c:tickLblPos val="nextTo"/>
        <c:spPr>
          <a:ln w="3175">
            <a:solidFill>
              <a:srgbClr val="000000"/>
            </a:solidFill>
            <a:prstDash val="solid"/>
          </a:ln>
        </c:spPr>
        <c:txPr>
          <a:bodyPr rot="0" vert="horz"/>
          <a:lstStyle/>
          <a:p>
            <a:pPr>
              <a:defRPr sz="875" b="0" i="0" u="none" strike="noStrike" baseline="0">
                <a:solidFill>
                  <a:srgbClr val="FFFFFF"/>
                </a:solidFill>
                <a:latin typeface="Arial"/>
                <a:ea typeface="Arial"/>
                <a:cs typeface="Arial"/>
              </a:defRPr>
            </a:pPr>
            <a:endParaRPr lang="en-US"/>
          </a:p>
        </c:txPr>
        <c:crossAx val="54673408"/>
        <c:crosses val="autoZero"/>
        <c:crossBetween val="between"/>
        <c:majorUnit val="20"/>
        <c:minorUnit val="10"/>
      </c:valAx>
      <c:spPr>
        <a:noFill/>
        <a:ln w="25400">
          <a:noFill/>
        </a:ln>
      </c:spPr>
    </c:plotArea>
    <c:plotVisOnly val="1"/>
    <c:dispBlanksAs val="gap"/>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304800</xdr:colOff>
      <xdr:row>0</xdr:row>
      <xdr:rowOff>38100</xdr:rowOff>
    </xdr:from>
    <xdr:to>
      <xdr:col>14</xdr:col>
      <xdr:colOff>91440</xdr:colOff>
      <xdr:row>8</xdr:row>
      <xdr:rowOff>106680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365760</xdr:colOff>
      <xdr:row>17</xdr:row>
      <xdr:rowOff>30480</xdr:rowOff>
    </xdr:from>
    <xdr:ext cx="76200" cy="198120"/>
    <xdr:sp macro="" textlink="">
      <xdr:nvSpPr>
        <xdr:cNvPr id="1033" name="Text Box 9"/>
        <xdr:cNvSpPr txBox="1">
          <a:spLocks noChangeArrowheads="1"/>
        </xdr:cNvSpPr>
      </xdr:nvSpPr>
      <xdr:spPr bwMode="auto">
        <a:xfrm>
          <a:off x="3093720" y="2956560"/>
          <a:ext cx="76200" cy="198120"/>
        </a:xfrm>
        <a:prstGeom prst="rect">
          <a:avLst/>
        </a:prstGeom>
        <a:noFill/>
        <a:ln w="9525">
          <a:noFill/>
          <a:miter lim="800000"/>
          <a:headEnd/>
          <a:tailEnd/>
        </a:ln>
      </xdr:spPr>
    </xdr:sp>
    <xdr:clientData/>
  </xdr:oneCellAnchor>
  <xdr:twoCellAnchor>
    <xdr:from>
      <xdr:col>8</xdr:col>
      <xdr:colOff>304800</xdr:colOff>
      <xdr:row>10</xdr:row>
      <xdr:rowOff>0</xdr:rowOff>
    </xdr:from>
    <xdr:to>
      <xdr:col>14</xdr:col>
      <xdr:colOff>99060</xdr:colOff>
      <xdr:row>20</xdr:row>
      <xdr:rowOff>83820</xdr:rowOff>
    </xdr:to>
    <xdr:graphicFrame macro="">
      <xdr:nvGraphicFramePr>
        <xdr:cNvPr id="10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drawing" Target="../drawings/drawing1.xml"/><Relationship Id="rId7" Type="http://schemas.openxmlformats.org/officeDocument/2006/relationships/control" Target="../activeX/activeX3.xm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control" Target="../activeX/activeX1.xml"/><Relationship Id="rId10" Type="http://schemas.openxmlformats.org/officeDocument/2006/relationships/control" Target="../activeX/activeX6.xml"/><Relationship Id="rId4" Type="http://schemas.openxmlformats.org/officeDocument/2006/relationships/vmlDrawing" Target="../drawings/vmlDrawing1.vml"/><Relationship Id="rId9" Type="http://schemas.openxmlformats.org/officeDocument/2006/relationships/control" Target="../activeX/activeX5.xml"/></Relationships>
</file>

<file path=xl/worksheets/sheet1.xml><?xml version="1.0" encoding="utf-8"?>
<worksheet xmlns="http://schemas.openxmlformats.org/spreadsheetml/2006/main" xmlns:r="http://schemas.openxmlformats.org/officeDocument/2006/relationships">
  <sheetPr codeName="Sheet1"/>
  <dimension ref="A1:M42"/>
  <sheetViews>
    <sheetView tabSelected="1" workbookViewId="0">
      <selection activeCell="D25" sqref="D25"/>
    </sheetView>
  </sheetViews>
  <sheetFormatPr defaultColWidth="8.6640625" defaultRowHeight="13.2"/>
  <cols>
    <col min="1" max="1" width="4" customWidth="1"/>
    <col min="2" max="2" width="4.109375" customWidth="1"/>
    <col min="3" max="3" width="26.109375" customWidth="1"/>
    <col min="4" max="4" width="5.5546875" customWidth="1"/>
    <col min="5" max="5" width="5.6640625" customWidth="1"/>
    <col min="6" max="6" width="7.33203125" customWidth="1"/>
    <col min="7" max="7" width="4" customWidth="1"/>
    <col min="8" max="8" width="2.6640625" customWidth="1"/>
    <col min="9" max="9" width="6" customWidth="1"/>
    <col min="14" max="14" width="7.33203125" customWidth="1"/>
    <col min="15" max="15" width="7" customWidth="1"/>
    <col min="28" max="28" width="9.6640625" customWidth="1"/>
    <col min="31" max="31" width="6.44140625" customWidth="1"/>
  </cols>
  <sheetData>
    <row r="1" spans="1:11" ht="21">
      <c r="A1" s="31"/>
      <c r="B1" s="32" t="s">
        <v>21</v>
      </c>
      <c r="C1" s="33"/>
      <c r="D1" s="33"/>
      <c r="E1" s="33"/>
      <c r="F1" s="33"/>
      <c r="G1" s="33"/>
      <c r="H1" s="33"/>
      <c r="I1" s="33"/>
    </row>
    <row r="2" spans="1:11" ht="9.75" customHeight="1">
      <c r="A2" s="31"/>
      <c r="B2" s="33"/>
      <c r="C2" s="33"/>
      <c r="D2" s="33"/>
      <c r="E2" s="33"/>
      <c r="F2" s="33"/>
      <c r="G2" s="33"/>
      <c r="H2" s="33"/>
      <c r="I2" s="33"/>
    </row>
    <row r="3" spans="1:11" ht="16.5" customHeight="1">
      <c r="A3" s="31"/>
      <c r="B3" s="33"/>
      <c r="C3" s="34" t="s">
        <v>20</v>
      </c>
      <c r="D3" s="34"/>
      <c r="E3" s="34"/>
      <c r="F3" s="35"/>
      <c r="G3" s="35"/>
      <c r="H3" s="35"/>
      <c r="I3" s="33"/>
    </row>
    <row r="4" spans="1:11" ht="17.25" customHeight="1">
      <c r="A4" s="31"/>
      <c r="B4" s="36"/>
      <c r="C4" s="34" t="s">
        <v>22</v>
      </c>
      <c r="D4" s="34"/>
      <c r="E4" s="34"/>
      <c r="F4" s="35"/>
      <c r="G4" s="35"/>
      <c r="H4" s="35"/>
      <c r="I4" s="33"/>
    </row>
    <row r="5" spans="1:11" ht="18" customHeight="1">
      <c r="A5" s="33"/>
      <c r="B5" s="33"/>
      <c r="C5" s="34" t="s">
        <v>19</v>
      </c>
      <c r="D5" s="35"/>
      <c r="E5" s="35"/>
      <c r="F5" s="35"/>
      <c r="G5" s="35"/>
      <c r="H5" s="35"/>
      <c r="I5" s="33"/>
    </row>
    <row r="6" spans="1:11" ht="9.75" customHeight="1">
      <c r="A6" s="33"/>
      <c r="B6" s="33"/>
      <c r="C6" s="33"/>
      <c r="D6" s="37"/>
      <c r="E6" s="29"/>
      <c r="F6" s="37"/>
      <c r="G6" s="37"/>
      <c r="H6" s="33"/>
      <c r="I6" s="33"/>
    </row>
    <row r="7" spans="1:11" ht="13.8">
      <c r="A7" s="38" t="s">
        <v>5</v>
      </c>
      <c r="B7" s="39"/>
      <c r="C7" s="39"/>
      <c r="D7" s="40">
        <f>IF(E7=TRUE, 1,IF(E8=TRUE, 2,IF(E9=TRUE,3,4)))</f>
        <v>2</v>
      </c>
      <c r="E7" s="29" t="b">
        <v>0</v>
      </c>
      <c r="F7" s="37"/>
      <c r="G7" s="37"/>
      <c r="H7" s="33"/>
      <c r="I7" s="33"/>
    </row>
    <row r="8" spans="1:11">
      <c r="A8" s="39"/>
      <c r="B8" s="39"/>
      <c r="C8" s="39"/>
      <c r="D8" s="37"/>
      <c r="E8" s="29" t="b">
        <v>1</v>
      </c>
      <c r="F8" s="37"/>
      <c r="G8" s="37"/>
      <c r="H8" s="33"/>
      <c r="I8" s="33"/>
    </row>
    <row r="9" spans="1:11">
      <c r="A9" s="41"/>
      <c r="B9" s="41"/>
      <c r="C9" s="41"/>
      <c r="D9" s="37"/>
      <c r="E9" s="29" t="b">
        <v>0</v>
      </c>
      <c r="F9" s="37"/>
      <c r="G9" s="37"/>
      <c r="H9" s="33"/>
      <c r="I9" s="33"/>
    </row>
    <row r="10" spans="1:11">
      <c r="A10" s="33"/>
      <c r="B10" s="33"/>
      <c r="C10" s="33"/>
      <c r="D10" s="37"/>
      <c r="E10" s="29" t="b">
        <v>0</v>
      </c>
      <c r="F10" s="37"/>
      <c r="G10" s="37"/>
      <c r="H10" s="33"/>
      <c r="I10" s="33"/>
    </row>
    <row r="11" spans="1:11" ht="16.5" customHeight="1">
      <c r="A11" s="33"/>
      <c r="B11" s="33"/>
      <c r="C11" s="33"/>
      <c r="D11" s="37"/>
      <c r="E11" s="37"/>
      <c r="F11" s="37"/>
      <c r="G11" s="37"/>
      <c r="H11" s="33"/>
      <c r="I11" s="33"/>
      <c r="J11" s="24"/>
      <c r="K11" s="24"/>
    </row>
    <row r="12" spans="1:11" ht="13.8">
      <c r="A12" s="14" t="s">
        <v>15</v>
      </c>
      <c r="B12" s="8"/>
      <c r="C12" s="8"/>
      <c r="D12" s="9">
        <f>E12</f>
        <v>17</v>
      </c>
      <c r="E12" s="30">
        <v>17</v>
      </c>
      <c r="J12" s="23"/>
      <c r="K12" s="1"/>
    </row>
    <row r="13" spans="1:11" ht="8.25" customHeight="1">
      <c r="A13" s="7"/>
      <c r="B13" s="7"/>
      <c r="C13" s="7"/>
      <c r="J13" s="23"/>
      <c r="K13" s="1"/>
    </row>
    <row r="14" spans="1:11" ht="14.25" customHeight="1">
      <c r="A14" s="14" t="s">
        <v>4</v>
      </c>
      <c r="B14" s="7"/>
      <c r="C14" s="7"/>
      <c r="D14" s="42">
        <f>E14</f>
        <v>134</v>
      </c>
      <c r="E14" s="30">
        <v>134</v>
      </c>
      <c r="J14" s="23"/>
      <c r="K14" s="1"/>
    </row>
    <row r="15" spans="1:11">
      <c r="J15" s="23"/>
      <c r="K15" s="1"/>
    </row>
    <row r="16" spans="1:11" ht="7.5" customHeight="1">
      <c r="D16" s="4"/>
      <c r="J16" s="23"/>
      <c r="K16" s="1"/>
    </row>
    <row r="17" spans="1:13" ht="14.25" customHeight="1">
      <c r="A17" s="14" t="s">
        <v>7</v>
      </c>
      <c r="B17" s="15"/>
      <c r="C17" s="15"/>
      <c r="E17" s="25" t="s">
        <v>24</v>
      </c>
      <c r="F17" s="20">
        <f>IF(pop=1,Sheet2!B2,IF(pop=2,Sheet2!E2,IF(pop=3,Sheet2!G2,Sheet2!I2)))</f>
        <v>68.47</v>
      </c>
      <c r="I17" s="16"/>
      <c r="J17" s="23"/>
      <c r="K17" s="1"/>
    </row>
    <row r="18" spans="1:13" ht="15.6">
      <c r="A18" s="7"/>
      <c r="B18" s="14" t="s">
        <v>6</v>
      </c>
      <c r="C18" s="7"/>
      <c r="E18" s="26" t="s">
        <v>25</v>
      </c>
      <c r="F18" s="21">
        <f>IF(pop=1,Sheet2!B3,IF(pop=2,Sheet2!E3,IF(pop=3,Sheet2!G3,Sheet2!I3)))</f>
        <v>4.1619999999999999</v>
      </c>
      <c r="I18" s="16"/>
      <c r="J18" s="23"/>
      <c r="K18" s="1"/>
      <c r="L18" s="17"/>
      <c r="M18" s="7"/>
    </row>
    <row r="19" spans="1:13" ht="12.75" customHeight="1">
      <c r="A19" s="12"/>
      <c r="B19" s="11"/>
      <c r="C19" s="13"/>
      <c r="I19" s="16"/>
      <c r="J19" s="23"/>
      <c r="K19" s="1"/>
      <c r="L19" s="17"/>
      <c r="M19" s="7"/>
    </row>
    <row r="20" spans="1:13" ht="15.6">
      <c r="A20" s="14" t="str">
        <f>"On "&amp;TEXT(flips,"0")&amp;" samples of size "&amp;TEXT("n","")&amp;"  = "&amp;TEXT(n,"0")&amp; " from the " &amp;TEXT(pop_name,"")&amp; " population:"</f>
        <v>On 134 samples of size n  = 17 from the uniform population:</v>
      </c>
      <c r="B20" s="17"/>
      <c r="C20" s="17"/>
      <c r="D20" s="17"/>
      <c r="E20" s="17"/>
      <c r="F20" s="17"/>
      <c r="I20" s="16"/>
      <c r="J20" s="23"/>
      <c r="K20" s="1"/>
      <c r="L20" s="17"/>
      <c r="M20" s="7"/>
    </row>
    <row r="21" spans="1:13" ht="15.6">
      <c r="A21" s="17"/>
      <c r="B21" s="14" t="str">
        <f>"The average of the sample means ="</f>
        <v>The average of the sample means =</v>
      </c>
      <c r="C21" s="7"/>
      <c r="D21" s="7"/>
      <c r="E21" s="7"/>
      <c r="F21" s="22">
        <f>SUM(Sheet2!O1:O1000)/flips</f>
        <v>68.584723441615481</v>
      </c>
      <c r="I21" s="16"/>
      <c r="J21" s="23"/>
      <c r="K21" s="1"/>
      <c r="L21" s="17"/>
      <c r="M21" s="7"/>
    </row>
    <row r="22" spans="1:13" ht="15.6">
      <c r="A22" s="17"/>
      <c r="B22" s="14" t="s">
        <v>17</v>
      </c>
      <c r="C22" s="7"/>
      <c r="D22" s="7"/>
      <c r="E22" s="7"/>
      <c r="F22" s="21">
        <f>Sheet2!S25</f>
        <v>0.98112268447141227</v>
      </c>
      <c r="I22" s="16"/>
      <c r="J22" s="23"/>
      <c r="K22" s="1"/>
      <c r="L22" s="18"/>
      <c r="M22" s="7"/>
    </row>
    <row r="23" spans="1:13" ht="15.6">
      <c r="I23" s="16"/>
      <c r="J23" s="23"/>
      <c r="K23" s="1"/>
      <c r="L23" s="17"/>
      <c r="M23" s="7"/>
    </row>
    <row r="24" spans="1:13" ht="15.6">
      <c r="I24" s="16"/>
      <c r="J24" s="23"/>
      <c r="K24" s="1"/>
      <c r="L24" s="17"/>
      <c r="M24" s="7"/>
    </row>
    <row r="25" spans="1:13" ht="15.6">
      <c r="C25" s="6"/>
      <c r="D25" s="30">
        <v>1</v>
      </c>
      <c r="E25" s="43"/>
      <c r="I25" s="16"/>
      <c r="J25" s="23"/>
      <c r="K25" s="1"/>
      <c r="L25" s="17"/>
      <c r="M25" s="7"/>
    </row>
    <row r="26" spans="1:13" ht="15.6">
      <c r="I26" s="16"/>
      <c r="J26" s="23"/>
      <c r="K26" s="1"/>
      <c r="L26" s="17"/>
      <c r="M26" s="7"/>
    </row>
    <row r="27" spans="1:13" ht="15.6">
      <c r="I27" s="16"/>
      <c r="J27" s="23"/>
      <c r="K27" s="1"/>
      <c r="L27" s="17"/>
      <c r="M27" s="7"/>
    </row>
    <row r="28" spans="1:13" ht="15.6">
      <c r="A28" s="27" t="s">
        <v>32</v>
      </c>
      <c r="I28" s="16"/>
      <c r="J28" s="1"/>
      <c r="K28" s="1"/>
      <c r="L28" s="17"/>
      <c r="M28" s="7"/>
    </row>
    <row r="29" spans="1:13" ht="15.6">
      <c r="C29" s="27" t="s">
        <v>29</v>
      </c>
      <c r="I29" s="16"/>
      <c r="J29" s="17"/>
      <c r="K29" s="17"/>
      <c r="L29" s="17"/>
      <c r="M29" s="7"/>
    </row>
    <row r="30" spans="1:13" ht="15.6">
      <c r="C30" s="27" t="s">
        <v>26</v>
      </c>
      <c r="I30" s="16"/>
      <c r="J30" s="17"/>
      <c r="K30" s="17"/>
      <c r="L30" s="17"/>
    </row>
    <row r="31" spans="1:13" ht="15.6">
      <c r="C31" s="27" t="s">
        <v>27</v>
      </c>
      <c r="I31" s="6"/>
    </row>
    <row r="32" spans="1:13" ht="15.6">
      <c r="C32" s="27" t="s">
        <v>28</v>
      </c>
      <c r="I32" s="6"/>
    </row>
    <row r="33" spans="1:4" ht="15.6">
      <c r="C33" s="27" t="s">
        <v>30</v>
      </c>
    </row>
    <row r="34" spans="1:4" ht="15.6">
      <c r="C34" s="27" t="s">
        <v>31</v>
      </c>
    </row>
    <row r="38" spans="1:4">
      <c r="A38" s="28" t="s">
        <v>37</v>
      </c>
      <c r="B38" s="28"/>
      <c r="C38" s="28"/>
      <c r="D38" s="28"/>
    </row>
    <row r="39" spans="1:4">
      <c r="A39" s="28" t="s">
        <v>38</v>
      </c>
      <c r="B39" s="28"/>
      <c r="C39" s="28"/>
      <c r="D39" s="28"/>
    </row>
    <row r="40" spans="1:4">
      <c r="A40" s="28" t="s">
        <v>34</v>
      </c>
      <c r="B40" s="28"/>
      <c r="C40" s="28"/>
      <c r="D40" s="28"/>
    </row>
    <row r="41" spans="1:4">
      <c r="A41" s="28" t="s">
        <v>35</v>
      </c>
      <c r="B41" s="28"/>
      <c r="C41" s="28"/>
      <c r="D41" s="28"/>
    </row>
    <row r="42" spans="1:4">
      <c r="A42" s="28" t="s">
        <v>36</v>
      </c>
      <c r="B42" s="28"/>
      <c r="C42" s="28"/>
      <c r="D42" s="28"/>
    </row>
  </sheetData>
  <sheetProtection sheet="1" objects="1" scenarios="1" selectLockedCells="1"/>
  <customSheetViews>
    <customSheetView guid="{325B3107-F85D-43DA-9316-463FFF36DC26}" showRuler="0" topLeftCell="R1">
      <selection activeCell="V1" sqref="V1"/>
      <pageMargins left="0.75" right="0.75" top="1" bottom="1" header="0.5" footer="0.5"/>
      <pageSetup orientation="portrait" r:id="rId1"/>
      <headerFooter alignWithMargins="0"/>
    </customSheetView>
  </customSheetViews>
  <phoneticPr fontId="14" type="noConversion"/>
  <pageMargins left="0.75" right="0.75" top="1" bottom="1" header="0.5" footer="0.5"/>
  <pageSetup orientation="portrait" r:id="rId2"/>
  <headerFooter alignWithMargins="0"/>
  <drawing r:id="rId3"/>
  <legacyDrawing r:id="rId4"/>
  <controls>
    <control shapeId="1056" r:id="rId5" name="CommandButton2"/>
    <control shapeId="1045" r:id="rId6" name="skewed"/>
    <control shapeId="1044" r:id="rId7" name="U_shaped"/>
    <control shapeId="1043" r:id="rId8" name="Uniform"/>
    <control shapeId="1042" r:id="rId9" name="Normal"/>
    <control shapeId="1037" r:id="rId10" name="ScrollBar3"/>
    <control shapeId="1036" r:id="rId11" name="ScrollBar2"/>
  </controls>
</worksheet>
</file>

<file path=xl/worksheets/sheet2.xml><?xml version="1.0" encoding="utf-8"?>
<worksheet xmlns="http://schemas.openxmlformats.org/spreadsheetml/2006/main" xmlns:r="http://schemas.openxmlformats.org/officeDocument/2006/relationships">
  <sheetPr codeName="Sheet2"/>
  <dimension ref="A1:X1000"/>
  <sheetViews>
    <sheetView topLeftCell="M1" workbookViewId="0">
      <selection activeCell="V29" sqref="V29"/>
    </sheetView>
  </sheetViews>
  <sheetFormatPr defaultRowHeight="13.2"/>
  <cols>
    <col min="1" max="1" width="13" customWidth="1"/>
  </cols>
  <sheetData>
    <row r="1" spans="1:24">
      <c r="B1" s="5" t="s">
        <v>8</v>
      </c>
      <c r="C1" s="5"/>
      <c r="D1" s="5"/>
      <c r="E1" s="5" t="s">
        <v>9</v>
      </c>
      <c r="F1" s="5"/>
      <c r="G1" s="5" t="s">
        <v>10</v>
      </c>
      <c r="H1" s="5"/>
      <c r="I1" s="5" t="s">
        <v>11</v>
      </c>
      <c r="J1" s="5"/>
      <c r="N1">
        <v>1</v>
      </c>
      <c r="O1">
        <f t="shared" ref="O1:O64" si="0">IF(N1&lt;=flips,sampmean(n,pop,popsize,newsample),"")</f>
        <v>68.588235294117652</v>
      </c>
      <c r="P1">
        <f t="shared" ref="P1:P64" si="1">IF(N1&lt;=flips,O1^2,0)</f>
        <v>4704.3460207612461</v>
      </c>
      <c r="R1" s="3"/>
      <c r="S1" s="3"/>
      <c r="T1" s="3"/>
      <c r="U1" s="5" t="s">
        <v>2</v>
      </c>
      <c r="V1" s="5" t="s">
        <v>3</v>
      </c>
      <c r="W1" s="2" t="s">
        <v>0</v>
      </c>
      <c r="X1" s="2" t="s">
        <v>1</v>
      </c>
    </row>
    <row r="2" spans="1:24">
      <c r="A2" t="s">
        <v>12</v>
      </c>
      <c r="B2">
        <v>68.069999999999993</v>
      </c>
      <c r="E2">
        <v>68.47</v>
      </c>
      <c r="G2">
        <v>68.61</v>
      </c>
      <c r="I2">
        <v>71.19</v>
      </c>
      <c r="N2">
        <v>2</v>
      </c>
      <c r="O2">
        <f t="shared" si="0"/>
        <v>67.941176470588232</v>
      </c>
      <c r="P2">
        <f t="shared" si="1"/>
        <v>4616.0034602076121</v>
      </c>
      <c r="R2" s="3"/>
      <c r="S2" s="3"/>
      <c r="T2" s="3"/>
      <c r="U2">
        <f>COUNTIF(O1:O1000,"=61")</f>
        <v>0</v>
      </c>
      <c r="V2">
        <f t="shared" ref="V2:V18" si="2">100*U2/flips</f>
        <v>0</v>
      </c>
      <c r="W2" s="1">
        <v>60.5</v>
      </c>
      <c r="X2">
        <f>COUNTIF(O$1:O$1000,"&lt;61.5")</f>
        <v>0</v>
      </c>
    </row>
    <row r="3" spans="1:24">
      <c r="A3" s="19"/>
      <c r="B3" s="19">
        <v>2.762</v>
      </c>
      <c r="C3" s="19"/>
      <c r="D3" s="19"/>
      <c r="E3" s="19">
        <v>4.1619999999999999</v>
      </c>
      <c r="F3" s="19"/>
      <c r="G3" s="19">
        <v>4.8010000000000002</v>
      </c>
      <c r="H3" s="19"/>
      <c r="I3" s="19">
        <v>3.2909999999999999</v>
      </c>
      <c r="J3" s="19"/>
      <c r="K3" s="19"/>
      <c r="N3">
        <v>3</v>
      </c>
      <c r="O3">
        <f t="shared" si="0"/>
        <v>70.411764705882348</v>
      </c>
      <c r="P3">
        <f t="shared" si="1"/>
        <v>4957.8166089965389</v>
      </c>
      <c r="S3" t="s">
        <v>18</v>
      </c>
      <c r="U3">
        <f>COUNTIF(O1:O1000,"=1")</f>
        <v>0</v>
      </c>
      <c r="V3">
        <f t="shared" si="2"/>
        <v>0</v>
      </c>
      <c r="W3" s="1">
        <v>61.5</v>
      </c>
      <c r="X3">
        <f>COUNTIF(O$1:O$1000,"&lt;=62.5")-SUM(X$2:X2)</f>
        <v>0</v>
      </c>
    </row>
    <row r="4" spans="1:24">
      <c r="A4" s="5"/>
      <c r="B4" s="5">
        <v>210</v>
      </c>
      <c r="C4" s="5"/>
      <c r="D4" s="5"/>
      <c r="E4" s="5">
        <v>424</v>
      </c>
      <c r="F4" s="5"/>
      <c r="G4" s="5">
        <v>397</v>
      </c>
      <c r="H4" s="5"/>
      <c r="I4" s="5">
        <v>410</v>
      </c>
      <c r="J4" s="5"/>
      <c r="K4" s="5"/>
      <c r="N4">
        <v>4</v>
      </c>
      <c r="O4">
        <f t="shared" si="0"/>
        <v>68</v>
      </c>
      <c r="P4">
        <f t="shared" si="1"/>
        <v>4624</v>
      </c>
      <c r="S4" t="s">
        <v>16</v>
      </c>
      <c r="U4">
        <f>COUNTIF(O1:O1000,"=2")</f>
        <v>0</v>
      </c>
      <c r="V4">
        <f t="shared" si="2"/>
        <v>0</v>
      </c>
      <c r="W4" s="1">
        <v>62.5</v>
      </c>
      <c r="X4">
        <f>COUNTIF(O$1:O$1000,"&lt;=63.5")-SUM(X$2:X3)</f>
        <v>0</v>
      </c>
    </row>
    <row r="5" spans="1:24">
      <c r="A5">
        <v>1</v>
      </c>
      <c r="B5">
        <v>61</v>
      </c>
      <c r="C5">
        <v>61</v>
      </c>
      <c r="D5">
        <v>4</v>
      </c>
      <c r="E5">
        <v>61</v>
      </c>
      <c r="F5">
        <f>COUNTIF(E$5:E$502,"=61")</f>
        <v>23</v>
      </c>
      <c r="G5">
        <v>61</v>
      </c>
      <c r="H5">
        <f>COUNTIF(G$5:G$502,"=61")</f>
        <v>18</v>
      </c>
      <c r="I5">
        <v>61</v>
      </c>
      <c r="J5">
        <f>COUNTIF(I$5:I$502,"=61")</f>
        <v>3</v>
      </c>
      <c r="N5">
        <v>5</v>
      </c>
      <c r="O5">
        <f t="shared" si="0"/>
        <v>68.529411764705884</v>
      </c>
      <c r="P5">
        <f t="shared" si="1"/>
        <v>4696.2802768166093</v>
      </c>
      <c r="S5">
        <v>61</v>
      </c>
      <c r="T5">
        <f>IF(pop=1,Sheet2!D5,IF(pop=2,Sheet2!F5,IF(pop=3,Sheet2!H5,Sheet2!J5)))</f>
        <v>23</v>
      </c>
      <c r="U5">
        <f>COUNTIF(O$1:O$1000,"=3")</f>
        <v>0</v>
      </c>
      <c r="V5">
        <f t="shared" si="2"/>
        <v>0</v>
      </c>
      <c r="W5" s="1">
        <v>63.5</v>
      </c>
      <c r="X5">
        <f>COUNTIF(O$1:O$1000,"&lt;=64.5")-SUM(X$2:X4)</f>
        <v>0</v>
      </c>
    </row>
    <row r="6" spans="1:24">
      <c r="A6">
        <v>2</v>
      </c>
      <c r="B6">
        <v>61</v>
      </c>
      <c r="C6">
        <v>62</v>
      </c>
      <c r="D6">
        <v>12</v>
      </c>
      <c r="E6">
        <v>61</v>
      </c>
      <c r="F6">
        <f>COUNTIF(E$5:E$502,"=62")</f>
        <v>28</v>
      </c>
      <c r="G6">
        <v>61</v>
      </c>
      <c r="H6">
        <f>COUNTIF(G$5:G$502,"=62")</f>
        <v>22</v>
      </c>
      <c r="I6">
        <v>61</v>
      </c>
      <c r="J6">
        <f>COUNTIF(I$5:I$502,"=62")</f>
        <v>5</v>
      </c>
      <c r="N6">
        <v>6</v>
      </c>
      <c r="O6">
        <f t="shared" si="0"/>
        <v>67.235294117647058</v>
      </c>
      <c r="P6">
        <f t="shared" si="1"/>
        <v>4520.584775086505</v>
      </c>
      <c r="S6">
        <v>62</v>
      </c>
      <c r="T6">
        <f>IF(pop=1,Sheet2!D6,IF(pop=2,Sheet2!F6,IF(pop=3,Sheet2!H6,Sheet2!J6)))</f>
        <v>28</v>
      </c>
      <c r="U6">
        <f>COUNTIF(O$1:O$1000,"=4")</f>
        <v>0</v>
      </c>
      <c r="V6">
        <f t="shared" si="2"/>
        <v>0</v>
      </c>
      <c r="W6" s="1">
        <v>64.5</v>
      </c>
      <c r="X6">
        <f>COUNTIF(O$1:O$1000,"&lt;=65.5")-SUM(X$2:X5)</f>
        <v>0</v>
      </c>
    </row>
    <row r="7" spans="1:24">
      <c r="A7">
        <v>3</v>
      </c>
      <c r="B7">
        <v>62</v>
      </c>
      <c r="C7">
        <v>63</v>
      </c>
      <c r="D7">
        <v>6</v>
      </c>
      <c r="E7">
        <v>61</v>
      </c>
      <c r="F7">
        <f>COUNTIF(E$5:E$502,"=63")</f>
        <v>19</v>
      </c>
      <c r="G7">
        <v>61</v>
      </c>
      <c r="H7">
        <f>COUNTIF(G$5:G$502,"=63")</f>
        <v>35</v>
      </c>
      <c r="I7">
        <v>61</v>
      </c>
      <c r="J7">
        <f>COUNTIF(I$5:I$502,"=63")</f>
        <v>6</v>
      </c>
      <c r="N7">
        <v>7</v>
      </c>
      <c r="O7">
        <f t="shared" si="0"/>
        <v>68.529411764705884</v>
      </c>
      <c r="P7">
        <f t="shared" si="1"/>
        <v>4696.2802768166093</v>
      </c>
      <c r="S7">
        <v>63</v>
      </c>
      <c r="T7">
        <f>IF(pop=1,Sheet2!D7,IF(pop=2,Sheet2!F7,IF(pop=3,Sheet2!H7,Sheet2!J7)))</f>
        <v>19</v>
      </c>
      <c r="U7">
        <f>COUNTIF(O$1:O$1000,"=5")</f>
        <v>0</v>
      </c>
      <c r="V7">
        <f t="shared" si="2"/>
        <v>0</v>
      </c>
      <c r="W7" s="1">
        <v>65.5</v>
      </c>
      <c r="X7">
        <f>COUNTIF(O$1:O$1000,"&lt;=66.5")-SUM(X$2:X6)</f>
        <v>1</v>
      </c>
    </row>
    <row r="8" spans="1:24">
      <c r="A8">
        <v>4</v>
      </c>
      <c r="B8">
        <v>62</v>
      </c>
      <c r="C8">
        <v>64</v>
      </c>
      <c r="D8">
        <v>16</v>
      </c>
      <c r="E8">
        <v>61</v>
      </c>
      <c r="F8">
        <f>COUNTIF(E$5:E$502,"=64")</f>
        <v>24</v>
      </c>
      <c r="G8">
        <v>61</v>
      </c>
      <c r="H8">
        <f>COUNTIF(G$5:G$502,"=64")</f>
        <v>44</v>
      </c>
      <c r="I8">
        <v>62</v>
      </c>
      <c r="J8">
        <f>COUNTIF(I$5:I$502,"=64")</f>
        <v>15</v>
      </c>
      <c r="N8">
        <v>8</v>
      </c>
      <c r="O8">
        <f t="shared" si="0"/>
        <v>67.588235294117652</v>
      </c>
      <c r="P8">
        <f t="shared" si="1"/>
        <v>4568.169550173011</v>
      </c>
      <c r="S8">
        <v>64</v>
      </c>
      <c r="T8">
        <f>IF(pop=1,Sheet2!D8,IF(pop=2,Sheet2!F8,IF(pop=3,Sheet2!H8,Sheet2!J8)))</f>
        <v>24</v>
      </c>
      <c r="U8">
        <f>COUNTIF(O$1:O$1000,"=6")</f>
        <v>0</v>
      </c>
      <c r="V8">
        <f t="shared" si="2"/>
        <v>0</v>
      </c>
      <c r="W8" s="1">
        <v>66.5</v>
      </c>
      <c r="X8">
        <f>COUNTIF(O$1:O$1000,"&lt;=67.5")-SUM(X$2:X7)</f>
        <v>16</v>
      </c>
    </row>
    <row r="9" spans="1:24">
      <c r="A9">
        <v>5</v>
      </c>
      <c r="B9">
        <v>62</v>
      </c>
      <c r="C9">
        <v>65</v>
      </c>
      <c r="D9">
        <v>28</v>
      </c>
      <c r="E9">
        <v>61</v>
      </c>
      <c r="F9">
        <f>COUNTIF(E$5:E$502,"=65")</f>
        <v>25</v>
      </c>
      <c r="G9">
        <v>61</v>
      </c>
      <c r="H9">
        <f>COUNTIF(G$5:G$502,"=65")</f>
        <v>36</v>
      </c>
      <c r="I9">
        <v>62</v>
      </c>
      <c r="J9">
        <f>COUNTIF(I$5:I$502,"=65")</f>
        <v>11</v>
      </c>
      <c r="N9">
        <v>9</v>
      </c>
      <c r="O9">
        <f t="shared" si="0"/>
        <v>67.705882352941174</v>
      </c>
      <c r="P9">
        <f t="shared" si="1"/>
        <v>4584.0865051903111</v>
      </c>
      <c r="S9">
        <v>65</v>
      </c>
      <c r="T9">
        <f>IF(pop=1,Sheet2!D9,IF(pop=2,Sheet2!F9,IF(pop=3,Sheet2!H9,Sheet2!J9)))</f>
        <v>25</v>
      </c>
      <c r="U9">
        <f>COUNTIF(O$1:O$1000,"=7")</f>
        <v>0</v>
      </c>
      <c r="V9">
        <f t="shared" si="2"/>
        <v>0</v>
      </c>
      <c r="W9" s="1">
        <v>67.5</v>
      </c>
      <c r="X9">
        <f>COUNTIF(O$1:O$1000,"&lt;=68.5")-SUM(X$2:X8)</f>
        <v>41</v>
      </c>
    </row>
    <row r="10" spans="1:24">
      <c r="A10">
        <v>6</v>
      </c>
      <c r="B10">
        <v>62</v>
      </c>
      <c r="C10">
        <v>66</v>
      </c>
      <c r="D10">
        <v>54</v>
      </c>
      <c r="E10">
        <v>61</v>
      </c>
      <c r="F10">
        <f>COUNTIF(E$5:E$502,"=66")</f>
        <v>27</v>
      </c>
      <c r="G10">
        <v>61</v>
      </c>
      <c r="H10">
        <f>COUNTIF(G$5:G$502,"=66")</f>
        <v>21</v>
      </c>
      <c r="I10">
        <v>62</v>
      </c>
      <c r="J10">
        <f>COUNTIF(I$5:I$502,"=66")</f>
        <v>10</v>
      </c>
      <c r="N10">
        <v>10</v>
      </c>
      <c r="O10">
        <f t="shared" si="0"/>
        <v>67.529411764705884</v>
      </c>
      <c r="P10">
        <f t="shared" si="1"/>
        <v>4560.2214532871976</v>
      </c>
      <c r="S10">
        <v>66</v>
      </c>
      <c r="T10">
        <f>IF(pop=1,Sheet2!D10,IF(pop=2,Sheet2!F10,IF(pop=3,Sheet2!H10,Sheet2!J10)))</f>
        <v>27</v>
      </c>
      <c r="U10">
        <f>COUNTIF(O$1:O$1000,"=8")</f>
        <v>0</v>
      </c>
      <c r="V10">
        <f t="shared" si="2"/>
        <v>0</v>
      </c>
      <c r="W10" s="1">
        <v>68.5</v>
      </c>
      <c r="X10">
        <f>COUNTIF(O$1:O$1000,"&lt;=69.5")-SUM(X$2:X9)</f>
        <v>50</v>
      </c>
    </row>
    <row r="11" spans="1:24">
      <c r="A11">
        <v>7</v>
      </c>
      <c r="B11">
        <v>62</v>
      </c>
      <c r="C11">
        <v>67</v>
      </c>
      <c r="D11">
        <v>60</v>
      </c>
      <c r="E11">
        <v>61</v>
      </c>
      <c r="F11">
        <f>COUNTIF(E$5:E$502,"=67")</f>
        <v>21</v>
      </c>
      <c r="G11">
        <v>61</v>
      </c>
      <c r="H11">
        <f>COUNTIF(G$5:G$502,"=67")</f>
        <v>7</v>
      </c>
      <c r="I11">
        <v>62</v>
      </c>
      <c r="J11">
        <f>COUNTIF(I$5:I$502,"=67")</f>
        <v>15</v>
      </c>
      <c r="N11">
        <v>11</v>
      </c>
      <c r="O11">
        <f t="shared" si="0"/>
        <v>69.82352941176471</v>
      </c>
      <c r="P11">
        <f t="shared" si="1"/>
        <v>4875.3252595155718</v>
      </c>
      <c r="S11">
        <v>67</v>
      </c>
      <c r="T11">
        <f>IF(pop=1,Sheet2!D11,IF(pop=2,Sheet2!F11,IF(pop=3,Sheet2!H11,Sheet2!J11)))</f>
        <v>21</v>
      </c>
      <c r="U11">
        <f>COUNTIF(O$1:O$1000,"=9")</f>
        <v>0</v>
      </c>
      <c r="V11">
        <f t="shared" si="2"/>
        <v>0</v>
      </c>
      <c r="W11" s="1">
        <v>69.5</v>
      </c>
      <c r="X11">
        <f>COUNTIF(O$1:O$1000,"&lt;=70.5")-SUM(X$2:X10)</f>
        <v>22</v>
      </c>
    </row>
    <row r="12" spans="1:24">
      <c r="A12">
        <v>8</v>
      </c>
      <c r="B12">
        <v>62</v>
      </c>
      <c r="C12">
        <v>68</v>
      </c>
      <c r="D12">
        <v>70</v>
      </c>
      <c r="E12">
        <v>61</v>
      </c>
      <c r="F12">
        <f>COUNTIF(E$5:E$502,"=68")</f>
        <v>29</v>
      </c>
      <c r="G12">
        <v>61</v>
      </c>
      <c r="H12">
        <f>COUNTIF(G$5:G$502,"=68")</f>
        <v>8</v>
      </c>
      <c r="I12">
        <v>62</v>
      </c>
      <c r="J12">
        <f>COUNTIF(I$5:I$502,"=68")</f>
        <v>14</v>
      </c>
      <c r="N12">
        <v>12</v>
      </c>
      <c r="O12">
        <f t="shared" si="0"/>
        <v>68.882352941176464</v>
      </c>
      <c r="P12">
        <f t="shared" si="1"/>
        <v>4744.7785467128015</v>
      </c>
      <c r="S12">
        <v>68</v>
      </c>
      <c r="T12">
        <f>IF(pop=1,Sheet2!D12,IF(pop=2,Sheet2!F12,IF(pop=3,Sheet2!H12,Sheet2!J12)))</f>
        <v>29</v>
      </c>
      <c r="U12">
        <f>COUNTIF(O$1:O$1000,"=10")</f>
        <v>0</v>
      </c>
      <c r="V12">
        <f t="shared" si="2"/>
        <v>0</v>
      </c>
      <c r="W12" s="1">
        <v>70.5</v>
      </c>
      <c r="X12">
        <f>COUNTIF(O$1:O$1000,"&lt;=71.5")-SUM(X$2:X11)</f>
        <v>4</v>
      </c>
    </row>
    <row r="13" spans="1:24">
      <c r="A13">
        <v>9</v>
      </c>
      <c r="B13">
        <v>63</v>
      </c>
      <c r="C13">
        <v>69</v>
      </c>
      <c r="D13">
        <v>56</v>
      </c>
      <c r="E13">
        <v>61</v>
      </c>
      <c r="F13">
        <f>COUNTIF(E$5:E$502,"=69")</f>
        <v>34</v>
      </c>
      <c r="G13">
        <v>61</v>
      </c>
      <c r="H13">
        <f>COUNTIF(G$5:G$502,"=69")</f>
        <v>9</v>
      </c>
      <c r="I13">
        <v>63</v>
      </c>
      <c r="J13">
        <f>COUNTIF(I$5:I$502,"=69")</f>
        <v>23</v>
      </c>
      <c r="N13">
        <v>13</v>
      </c>
      <c r="O13">
        <f t="shared" si="0"/>
        <v>68.117647058823536</v>
      </c>
      <c r="P13">
        <f t="shared" si="1"/>
        <v>4640.013840830451</v>
      </c>
      <c r="Q13" s="10"/>
      <c r="S13">
        <v>69</v>
      </c>
      <c r="T13">
        <f>IF(pop=1,Sheet2!D13,IF(pop=2,Sheet2!F13,IF(pop=3,Sheet2!H13,Sheet2!J13)))</f>
        <v>34</v>
      </c>
      <c r="U13">
        <f>COUNTIF(O$1:O$1000,"=11")</f>
        <v>0</v>
      </c>
      <c r="V13">
        <f t="shared" si="2"/>
        <v>0</v>
      </c>
      <c r="W13" s="1">
        <v>71.5</v>
      </c>
      <c r="X13">
        <f>COUNTIF(O$1:O$1000,"&lt;=72.5")-SUM(X$2:X12)</f>
        <v>0</v>
      </c>
    </row>
    <row r="14" spans="1:24">
      <c r="A14">
        <v>10</v>
      </c>
      <c r="B14">
        <v>63</v>
      </c>
      <c r="C14">
        <v>70</v>
      </c>
      <c r="D14">
        <v>32</v>
      </c>
      <c r="E14">
        <v>61</v>
      </c>
      <c r="F14">
        <f>COUNTIF(E$5:E$502,"=70")</f>
        <v>29</v>
      </c>
      <c r="G14">
        <v>61</v>
      </c>
      <c r="H14">
        <f>COUNTIF(G$5:G$502,"=70")</f>
        <v>10</v>
      </c>
      <c r="I14">
        <v>63</v>
      </c>
      <c r="J14">
        <f>COUNTIF(I$5:I$502,"=70")</f>
        <v>20</v>
      </c>
      <c r="N14">
        <v>14</v>
      </c>
      <c r="O14">
        <f t="shared" si="0"/>
        <v>68.647058823529406</v>
      </c>
      <c r="P14">
        <f t="shared" si="1"/>
        <v>4712.4186851211061</v>
      </c>
      <c r="Q14" s="10"/>
      <c r="S14">
        <v>70</v>
      </c>
      <c r="T14">
        <f>IF(pop=1,Sheet2!D14,IF(pop=2,Sheet2!F14,IF(pop=3,Sheet2!H14,Sheet2!J14)))</f>
        <v>29</v>
      </c>
      <c r="U14">
        <f>COUNTIF(O$1:O$1000,"=12")</f>
        <v>0</v>
      </c>
      <c r="V14">
        <f t="shared" si="2"/>
        <v>0</v>
      </c>
      <c r="W14" s="1">
        <v>72.5</v>
      </c>
      <c r="X14">
        <f>COUNTIF(O$1:O$1000,"&lt;=73.5")-SUM(X$2:X13)</f>
        <v>0</v>
      </c>
    </row>
    <row r="15" spans="1:24">
      <c r="A15">
        <v>11</v>
      </c>
      <c r="B15">
        <v>63</v>
      </c>
      <c r="C15">
        <v>71</v>
      </c>
      <c r="D15">
        <v>28</v>
      </c>
      <c r="E15">
        <v>61</v>
      </c>
      <c r="F15">
        <f>COUNTIF(E$5:E$502,"=71")</f>
        <v>44</v>
      </c>
      <c r="G15">
        <v>61</v>
      </c>
      <c r="H15">
        <f>COUNTIF(G$5:G$502,"=71")</f>
        <v>24</v>
      </c>
      <c r="I15">
        <v>63</v>
      </c>
      <c r="J15">
        <f>COUNTIF(I$5:I$502,"=71")</f>
        <v>54</v>
      </c>
      <c r="N15">
        <v>15</v>
      </c>
      <c r="O15">
        <f t="shared" si="0"/>
        <v>68.82352941176471</v>
      </c>
      <c r="P15">
        <f t="shared" si="1"/>
        <v>4736.6782006920421</v>
      </c>
      <c r="S15">
        <v>71</v>
      </c>
      <c r="T15">
        <f>IF(pop=1,Sheet2!D15,IF(pop=2,Sheet2!F15,IF(pop=3,Sheet2!H15,Sheet2!J15)))</f>
        <v>44</v>
      </c>
      <c r="U15">
        <f>COUNTIF(O$1:O$1000,"=13")</f>
        <v>0</v>
      </c>
      <c r="V15">
        <f t="shared" si="2"/>
        <v>0</v>
      </c>
      <c r="W15" s="1">
        <v>73.5</v>
      </c>
      <c r="X15">
        <f>COUNTIF(O$1:O$1000,"&lt;=74.5")-SUM(X$2:X14)</f>
        <v>0</v>
      </c>
    </row>
    <row r="16" spans="1:24">
      <c r="A16">
        <v>12</v>
      </c>
      <c r="B16">
        <v>64</v>
      </c>
      <c r="C16">
        <v>72</v>
      </c>
      <c r="D16">
        <v>20</v>
      </c>
      <c r="E16">
        <v>61</v>
      </c>
      <c r="F16">
        <f>COUNTIF(E$5:E$502,"=72")</f>
        <v>37</v>
      </c>
      <c r="G16">
        <v>61</v>
      </c>
      <c r="H16">
        <f>COUNTIF(G$5:G$502,"=72")</f>
        <v>34</v>
      </c>
      <c r="I16">
        <v>63</v>
      </c>
      <c r="J16">
        <f>COUNTIF(I$5:I$502,"=72")</f>
        <v>58</v>
      </c>
      <c r="N16">
        <v>16</v>
      </c>
      <c r="O16">
        <f t="shared" si="0"/>
        <v>69.058823529411768</v>
      </c>
      <c r="P16">
        <f t="shared" si="1"/>
        <v>4769.1211072664364</v>
      </c>
      <c r="S16">
        <v>72</v>
      </c>
      <c r="T16">
        <f>IF(pop=1,Sheet2!D16,IF(pop=2,Sheet2!F16,IF(pop=3,Sheet2!H16,Sheet2!J16)))</f>
        <v>37</v>
      </c>
      <c r="U16">
        <f>COUNTIF(O$1:O$1000,"=14")</f>
        <v>0</v>
      </c>
      <c r="V16">
        <f t="shared" si="2"/>
        <v>0</v>
      </c>
      <c r="W16" s="1">
        <v>74.5</v>
      </c>
      <c r="X16">
        <f>COUNTIF(O$1:O$1000,"&lt;=75.5")-SUM(X$2:X15)</f>
        <v>0</v>
      </c>
    </row>
    <row r="17" spans="1:24">
      <c r="A17">
        <v>13</v>
      </c>
      <c r="B17">
        <v>64</v>
      </c>
      <c r="C17">
        <v>73</v>
      </c>
      <c r="D17">
        <v>18</v>
      </c>
      <c r="E17">
        <v>61</v>
      </c>
      <c r="F17">
        <f>COUNTIF(E$5:E$502,"=73")</f>
        <v>28</v>
      </c>
      <c r="G17">
        <v>61</v>
      </c>
      <c r="H17">
        <f>COUNTIF(G$5:G$502,"=73")</f>
        <v>45</v>
      </c>
      <c r="I17">
        <v>63</v>
      </c>
      <c r="J17">
        <f>COUNTIF(I$5:I$502,"=73")</f>
        <v>60</v>
      </c>
      <c r="N17">
        <v>17</v>
      </c>
      <c r="O17">
        <f t="shared" si="0"/>
        <v>68.058823529411768</v>
      </c>
      <c r="P17">
        <f t="shared" si="1"/>
        <v>4632.003460207613</v>
      </c>
      <c r="S17">
        <v>73</v>
      </c>
      <c r="T17">
        <f>IF(pop=1,Sheet2!D17,IF(pop=2,Sheet2!F17,IF(pop=3,Sheet2!H17,Sheet2!J17)))</f>
        <v>28</v>
      </c>
      <c r="U17">
        <f>COUNTIF($O$1:$O$1000,"=15")</f>
        <v>0</v>
      </c>
      <c r="V17">
        <f t="shared" si="2"/>
        <v>0</v>
      </c>
      <c r="W17" s="1">
        <v>75.5</v>
      </c>
      <c r="X17">
        <f>COUNTIF(O$1:O$1000,"&lt;=76.5")-SUM(X$2:X16)</f>
        <v>0</v>
      </c>
    </row>
    <row r="18" spans="1:24">
      <c r="A18">
        <v>14</v>
      </c>
      <c r="B18">
        <v>64</v>
      </c>
      <c r="C18">
        <v>74</v>
      </c>
      <c r="D18">
        <v>12</v>
      </c>
      <c r="E18">
        <v>61</v>
      </c>
      <c r="F18">
        <f>COUNTIF(E$5:E$502,"=74")</f>
        <v>35</v>
      </c>
      <c r="G18">
        <v>61</v>
      </c>
      <c r="H18">
        <f>COUNTIF(G$5:G$502,"=74")</f>
        <v>41</v>
      </c>
      <c r="I18">
        <v>63</v>
      </c>
      <c r="J18">
        <f>COUNTIF(I$5:I$502,"=74")</f>
        <v>54</v>
      </c>
      <c r="N18">
        <v>18</v>
      </c>
      <c r="O18">
        <f t="shared" si="0"/>
        <v>69.235294117647058</v>
      </c>
      <c r="P18">
        <f t="shared" si="1"/>
        <v>4793.5259515570933</v>
      </c>
      <c r="S18">
        <v>74</v>
      </c>
      <c r="T18">
        <f>IF(pop=1,Sheet2!D18,IF(pop=2,Sheet2!F18,IF(pop=3,Sheet2!H18,Sheet2!J18)))</f>
        <v>35</v>
      </c>
      <c r="U18">
        <f>COUNTIF($O$1:$O$1000,"=16")</f>
        <v>0</v>
      </c>
      <c r="V18">
        <f t="shared" si="2"/>
        <v>0</v>
      </c>
      <c r="W18" s="1"/>
      <c r="X18" s="1"/>
    </row>
    <row r="19" spans="1:24">
      <c r="A19">
        <v>15</v>
      </c>
      <c r="B19">
        <v>64</v>
      </c>
      <c r="C19">
        <v>75</v>
      </c>
      <c r="D19">
        <v>4</v>
      </c>
      <c r="E19">
        <v>61</v>
      </c>
      <c r="F19">
        <f>COUNTIF(E$5:E$502,"=75")</f>
        <v>21</v>
      </c>
      <c r="G19">
        <v>61</v>
      </c>
      <c r="H19">
        <f>COUNTIF(G$5:G$502,"=75")</f>
        <v>43</v>
      </c>
      <c r="I19">
        <v>64</v>
      </c>
      <c r="J19">
        <f>COUNTIF(I$5:I$502,"=75")</f>
        <v>62</v>
      </c>
      <c r="N19">
        <v>19</v>
      </c>
      <c r="O19">
        <f t="shared" si="0"/>
        <v>67.117647058823536</v>
      </c>
      <c r="P19">
        <f t="shared" si="1"/>
        <v>4504.7785467128033</v>
      </c>
      <c r="S19">
        <v>75</v>
      </c>
      <c r="T19">
        <f>IF(pop=1,Sheet2!D19,IF(pop=2,Sheet2!F19,IF(pop=3,Sheet2!H19,Sheet2!J19)))</f>
        <v>21</v>
      </c>
      <c r="W19" s="1"/>
      <c r="X19" s="1"/>
    </row>
    <row r="20" spans="1:24">
      <c r="A20">
        <v>16</v>
      </c>
      <c r="B20">
        <v>64</v>
      </c>
      <c r="E20">
        <v>61</v>
      </c>
      <c r="G20">
        <v>61</v>
      </c>
      <c r="I20">
        <v>64</v>
      </c>
      <c r="N20">
        <v>20</v>
      </c>
      <c r="O20">
        <f t="shared" si="0"/>
        <v>68</v>
      </c>
      <c r="P20">
        <f t="shared" si="1"/>
        <v>4624</v>
      </c>
      <c r="W20" s="1"/>
      <c r="X20" s="1"/>
    </row>
    <row r="21" spans="1:24">
      <c r="A21">
        <v>17</v>
      </c>
      <c r="B21">
        <v>64</v>
      </c>
      <c r="E21">
        <v>61</v>
      </c>
      <c r="G21">
        <v>61</v>
      </c>
      <c r="I21">
        <v>64</v>
      </c>
      <c r="N21">
        <v>21</v>
      </c>
      <c r="O21">
        <f t="shared" si="0"/>
        <v>67.529411764705884</v>
      </c>
      <c r="P21">
        <f t="shared" si="1"/>
        <v>4560.2214532871976</v>
      </c>
      <c r="Q21" t="s">
        <v>13</v>
      </c>
      <c r="R21" t="str">
        <f>IF(pop=1,"normal",IF(pop=2,"uniform",IF(pop=3,"U-shaped","skewed")))</f>
        <v>uniform</v>
      </c>
      <c r="W21" s="1"/>
      <c r="X21" s="1"/>
    </row>
    <row r="22" spans="1:24">
      <c r="A22">
        <v>18</v>
      </c>
      <c r="B22">
        <v>64</v>
      </c>
      <c r="E22">
        <v>61</v>
      </c>
      <c r="G22">
        <v>61</v>
      </c>
      <c r="I22">
        <v>64</v>
      </c>
      <c r="N22">
        <v>22</v>
      </c>
      <c r="O22">
        <f t="shared" si="0"/>
        <v>68.17647058823529</v>
      </c>
      <c r="P22">
        <f t="shared" si="1"/>
        <v>4648.0311418685114</v>
      </c>
      <c r="Q22" t="s">
        <v>14</v>
      </c>
      <c r="R22">
        <f>IF(pop=1, 210,IF(pop=2,424,IF(pop=3,397,410)))</f>
        <v>424</v>
      </c>
      <c r="W22" s="1"/>
      <c r="X22" s="1"/>
    </row>
    <row r="23" spans="1:24">
      <c r="A23">
        <v>19</v>
      </c>
      <c r="B23">
        <v>64</v>
      </c>
      <c r="E23">
        <v>61</v>
      </c>
      <c r="G23">
        <v>62</v>
      </c>
      <c r="I23">
        <v>64</v>
      </c>
      <c r="N23">
        <v>23</v>
      </c>
      <c r="O23">
        <f t="shared" si="0"/>
        <v>68.058823529411768</v>
      </c>
      <c r="P23">
        <f t="shared" si="1"/>
        <v>4632.003460207613</v>
      </c>
      <c r="R23">
        <f>IF(pop=1, 210,IF(pop=2,424,IF(pop=3,397,410)))</f>
        <v>424</v>
      </c>
      <c r="W23" s="19"/>
      <c r="X23" s="19"/>
    </row>
    <row r="24" spans="1:24">
      <c r="A24">
        <v>20</v>
      </c>
      <c r="B24">
        <v>65</v>
      </c>
      <c r="E24">
        <v>61</v>
      </c>
      <c r="G24">
        <v>62</v>
      </c>
      <c r="I24">
        <v>64</v>
      </c>
      <c r="N24">
        <v>24</v>
      </c>
      <c r="O24">
        <f t="shared" si="0"/>
        <v>69</v>
      </c>
      <c r="P24">
        <f t="shared" si="1"/>
        <v>4761</v>
      </c>
    </row>
    <row r="25" spans="1:24">
      <c r="A25">
        <v>21</v>
      </c>
      <c r="B25">
        <v>65</v>
      </c>
      <c r="E25">
        <v>61</v>
      </c>
      <c r="G25">
        <v>62</v>
      </c>
      <c r="I25">
        <v>64</v>
      </c>
      <c r="N25">
        <v>25</v>
      </c>
      <c r="O25">
        <f t="shared" si="0"/>
        <v>67.470588235294116</v>
      </c>
      <c r="P25">
        <f t="shared" si="1"/>
        <v>4552.2802768166084</v>
      </c>
      <c r="R25" t="s">
        <v>23</v>
      </c>
      <c r="S25">
        <f>((SUM(P1:P1000)-flips*SampMeans!F21^2)/(flips-1))^0.5</f>
        <v>0.98112268447141227</v>
      </c>
    </row>
    <row r="26" spans="1:24">
      <c r="A26">
        <v>22</v>
      </c>
      <c r="B26">
        <v>65</v>
      </c>
      <c r="E26">
        <v>61</v>
      </c>
      <c r="G26">
        <v>62</v>
      </c>
      <c r="I26">
        <v>64</v>
      </c>
      <c r="N26">
        <v>26</v>
      </c>
      <c r="O26">
        <f t="shared" si="0"/>
        <v>69.17647058823529</v>
      </c>
      <c r="P26">
        <f t="shared" si="1"/>
        <v>4785.3840830449817</v>
      </c>
    </row>
    <row r="27" spans="1:24">
      <c r="A27">
        <v>23</v>
      </c>
      <c r="B27">
        <v>65</v>
      </c>
      <c r="E27">
        <v>61</v>
      </c>
      <c r="G27">
        <v>62</v>
      </c>
      <c r="I27">
        <v>64</v>
      </c>
      <c r="N27">
        <v>27</v>
      </c>
      <c r="O27">
        <f t="shared" si="0"/>
        <v>68.705882352941174</v>
      </c>
      <c r="P27">
        <f t="shared" si="1"/>
        <v>4720.4982698961931</v>
      </c>
    </row>
    <row r="28" spans="1:24">
      <c r="A28">
        <v>24</v>
      </c>
      <c r="B28">
        <v>65</v>
      </c>
      <c r="E28">
        <v>62</v>
      </c>
      <c r="G28">
        <v>62</v>
      </c>
      <c r="I28">
        <v>64</v>
      </c>
      <c r="N28">
        <v>28</v>
      </c>
      <c r="O28">
        <f t="shared" si="0"/>
        <v>67.705882352941174</v>
      </c>
      <c r="P28">
        <f t="shared" si="1"/>
        <v>4584.0865051903111</v>
      </c>
      <c r="T28" t="s">
        <v>33</v>
      </c>
      <c r="V28">
        <f>SampMeans!D25</f>
        <v>1</v>
      </c>
    </row>
    <row r="29" spans="1:24">
      <c r="A29">
        <v>25</v>
      </c>
      <c r="B29">
        <v>65</v>
      </c>
      <c r="E29">
        <v>62</v>
      </c>
      <c r="G29">
        <v>62</v>
      </c>
      <c r="I29">
        <v>64</v>
      </c>
      <c r="N29">
        <v>29</v>
      </c>
      <c r="O29">
        <f t="shared" si="0"/>
        <v>69.470588235294116</v>
      </c>
      <c r="P29">
        <f t="shared" si="1"/>
        <v>4826.162629757785</v>
      </c>
    </row>
    <row r="30" spans="1:24">
      <c r="A30">
        <v>26</v>
      </c>
      <c r="B30">
        <v>65</v>
      </c>
      <c r="E30">
        <v>62</v>
      </c>
      <c r="G30">
        <v>62</v>
      </c>
      <c r="I30">
        <v>64</v>
      </c>
      <c r="N30">
        <v>30</v>
      </c>
      <c r="O30">
        <f t="shared" si="0"/>
        <v>66.941176470588232</v>
      </c>
      <c r="P30">
        <f t="shared" si="1"/>
        <v>4481.1211072664355</v>
      </c>
    </row>
    <row r="31" spans="1:24">
      <c r="A31">
        <v>27</v>
      </c>
      <c r="B31">
        <v>65</v>
      </c>
      <c r="E31">
        <v>62</v>
      </c>
      <c r="G31">
        <v>62</v>
      </c>
      <c r="I31">
        <v>64</v>
      </c>
      <c r="N31">
        <v>31</v>
      </c>
      <c r="O31">
        <f t="shared" si="0"/>
        <v>67.529411764705884</v>
      </c>
      <c r="P31">
        <f t="shared" si="1"/>
        <v>4560.2214532871976</v>
      </c>
    </row>
    <row r="32" spans="1:24">
      <c r="A32">
        <v>28</v>
      </c>
      <c r="B32">
        <v>65</v>
      </c>
      <c r="E32">
        <v>62</v>
      </c>
      <c r="G32">
        <v>62</v>
      </c>
      <c r="I32">
        <v>64</v>
      </c>
      <c r="N32">
        <v>32</v>
      </c>
      <c r="O32">
        <f t="shared" si="0"/>
        <v>68.117647058823536</v>
      </c>
      <c r="P32">
        <f t="shared" si="1"/>
        <v>4640.013840830451</v>
      </c>
    </row>
    <row r="33" spans="1:16">
      <c r="A33">
        <v>29</v>
      </c>
      <c r="B33">
        <v>65</v>
      </c>
      <c r="E33">
        <v>62</v>
      </c>
      <c r="G33">
        <v>62</v>
      </c>
      <c r="I33">
        <v>64</v>
      </c>
      <c r="N33">
        <v>33</v>
      </c>
      <c r="O33">
        <f t="shared" si="0"/>
        <v>69.058823529411768</v>
      </c>
      <c r="P33">
        <f t="shared" si="1"/>
        <v>4769.1211072664364</v>
      </c>
    </row>
    <row r="34" spans="1:16">
      <c r="A34">
        <v>30</v>
      </c>
      <c r="B34">
        <v>65</v>
      </c>
      <c r="E34">
        <v>62</v>
      </c>
      <c r="G34">
        <v>62</v>
      </c>
      <c r="I34">
        <v>65</v>
      </c>
      <c r="N34">
        <v>34</v>
      </c>
      <c r="O34">
        <f t="shared" si="0"/>
        <v>68.588235294117652</v>
      </c>
      <c r="P34">
        <f t="shared" si="1"/>
        <v>4704.3460207612461</v>
      </c>
    </row>
    <row r="35" spans="1:16">
      <c r="A35">
        <v>31</v>
      </c>
      <c r="B35">
        <v>65</v>
      </c>
      <c r="E35">
        <v>62</v>
      </c>
      <c r="G35">
        <v>62</v>
      </c>
      <c r="I35">
        <v>65</v>
      </c>
      <c r="N35">
        <v>35</v>
      </c>
      <c r="O35">
        <f t="shared" si="0"/>
        <v>68.941176470588232</v>
      </c>
      <c r="P35">
        <f t="shared" si="1"/>
        <v>4752.8858131487887</v>
      </c>
    </row>
    <row r="36" spans="1:16">
      <c r="A36">
        <v>32</v>
      </c>
      <c r="B36">
        <v>65</v>
      </c>
      <c r="E36">
        <v>62</v>
      </c>
      <c r="G36">
        <v>62</v>
      </c>
      <c r="I36">
        <v>65</v>
      </c>
      <c r="N36">
        <v>36</v>
      </c>
      <c r="O36">
        <f t="shared" si="0"/>
        <v>69.235294117647058</v>
      </c>
      <c r="P36">
        <f t="shared" si="1"/>
        <v>4793.5259515570933</v>
      </c>
    </row>
    <row r="37" spans="1:16">
      <c r="A37">
        <v>33</v>
      </c>
      <c r="B37">
        <v>65</v>
      </c>
      <c r="E37">
        <v>62</v>
      </c>
      <c r="G37">
        <v>62</v>
      </c>
      <c r="I37">
        <v>65</v>
      </c>
      <c r="N37">
        <v>37</v>
      </c>
      <c r="O37">
        <f t="shared" si="0"/>
        <v>67.82352941176471</v>
      </c>
      <c r="P37">
        <f t="shared" si="1"/>
        <v>4600.0311418685123</v>
      </c>
    </row>
    <row r="38" spans="1:16">
      <c r="A38">
        <v>34</v>
      </c>
      <c r="B38">
        <v>66</v>
      </c>
      <c r="E38">
        <v>62</v>
      </c>
      <c r="G38">
        <v>62</v>
      </c>
      <c r="I38">
        <v>65</v>
      </c>
      <c r="N38">
        <v>38</v>
      </c>
      <c r="O38">
        <f t="shared" si="0"/>
        <v>67.17647058823529</v>
      </c>
      <c r="P38">
        <f t="shared" si="1"/>
        <v>4512.6782006920412</v>
      </c>
    </row>
    <row r="39" spans="1:16">
      <c r="A39">
        <v>35</v>
      </c>
      <c r="B39">
        <v>66</v>
      </c>
      <c r="E39">
        <v>62</v>
      </c>
      <c r="G39">
        <v>62</v>
      </c>
      <c r="I39">
        <v>65</v>
      </c>
      <c r="N39">
        <v>39</v>
      </c>
      <c r="O39">
        <f t="shared" si="0"/>
        <v>68.529411764705884</v>
      </c>
      <c r="P39">
        <f t="shared" si="1"/>
        <v>4696.2802768166093</v>
      </c>
    </row>
    <row r="40" spans="1:16">
      <c r="A40">
        <v>36</v>
      </c>
      <c r="B40">
        <v>66</v>
      </c>
      <c r="E40">
        <v>62</v>
      </c>
      <c r="G40">
        <v>62</v>
      </c>
      <c r="I40">
        <v>65</v>
      </c>
      <c r="N40">
        <v>40</v>
      </c>
      <c r="O40">
        <f t="shared" si="0"/>
        <v>69.529411764705884</v>
      </c>
      <c r="P40">
        <f t="shared" si="1"/>
        <v>4834.339100346021</v>
      </c>
    </row>
    <row r="41" spans="1:16">
      <c r="A41">
        <v>37</v>
      </c>
      <c r="B41">
        <v>66</v>
      </c>
      <c r="E41">
        <v>62</v>
      </c>
      <c r="G41">
        <v>62</v>
      </c>
      <c r="I41">
        <v>65</v>
      </c>
      <c r="N41">
        <v>41</v>
      </c>
      <c r="O41">
        <f t="shared" si="0"/>
        <v>68.117647058823536</v>
      </c>
      <c r="P41">
        <f t="shared" si="1"/>
        <v>4640.013840830451</v>
      </c>
    </row>
    <row r="42" spans="1:16">
      <c r="A42">
        <v>38</v>
      </c>
      <c r="B42">
        <v>66</v>
      </c>
      <c r="E42">
        <v>62</v>
      </c>
      <c r="G42">
        <v>62</v>
      </c>
      <c r="I42">
        <v>65</v>
      </c>
      <c r="N42">
        <v>42</v>
      </c>
      <c r="O42">
        <f t="shared" si="0"/>
        <v>68.941176470588232</v>
      </c>
      <c r="P42">
        <f t="shared" si="1"/>
        <v>4752.8858131487887</v>
      </c>
    </row>
    <row r="43" spans="1:16">
      <c r="A43">
        <v>39</v>
      </c>
      <c r="B43">
        <v>66</v>
      </c>
      <c r="E43">
        <v>62</v>
      </c>
      <c r="G43">
        <v>62</v>
      </c>
      <c r="I43">
        <v>65</v>
      </c>
      <c r="N43">
        <v>43</v>
      </c>
      <c r="O43">
        <f t="shared" si="0"/>
        <v>67.647058823529406</v>
      </c>
      <c r="P43">
        <f t="shared" si="1"/>
        <v>4576.1245674740476</v>
      </c>
    </row>
    <row r="44" spans="1:16">
      <c r="A44">
        <v>40</v>
      </c>
      <c r="B44">
        <v>66</v>
      </c>
      <c r="E44">
        <v>62</v>
      </c>
      <c r="G44">
        <v>62</v>
      </c>
      <c r="I44">
        <v>65</v>
      </c>
      <c r="N44">
        <v>44</v>
      </c>
      <c r="O44">
        <f t="shared" si="0"/>
        <v>68.588235294117652</v>
      </c>
      <c r="P44">
        <f t="shared" si="1"/>
        <v>4704.3460207612461</v>
      </c>
    </row>
    <row r="45" spans="1:16">
      <c r="A45">
        <v>41</v>
      </c>
      <c r="B45">
        <v>66</v>
      </c>
      <c r="E45">
        <v>62</v>
      </c>
      <c r="G45">
        <v>63</v>
      </c>
      <c r="I45">
        <v>66</v>
      </c>
      <c r="N45">
        <v>45</v>
      </c>
      <c r="O45">
        <f t="shared" si="0"/>
        <v>69.470588235294116</v>
      </c>
      <c r="P45">
        <f t="shared" si="1"/>
        <v>4826.162629757785</v>
      </c>
    </row>
    <row r="46" spans="1:16">
      <c r="A46">
        <v>42</v>
      </c>
      <c r="B46">
        <v>66</v>
      </c>
      <c r="E46">
        <v>62</v>
      </c>
      <c r="G46">
        <v>63</v>
      </c>
      <c r="I46">
        <v>66</v>
      </c>
      <c r="N46">
        <v>46</v>
      </c>
      <c r="O46">
        <f t="shared" si="0"/>
        <v>68.764705882352942</v>
      </c>
      <c r="P46">
        <f t="shared" si="1"/>
        <v>4728.584775086505</v>
      </c>
    </row>
    <row r="47" spans="1:16">
      <c r="A47">
        <v>43</v>
      </c>
      <c r="B47">
        <v>66</v>
      </c>
      <c r="E47">
        <v>62</v>
      </c>
      <c r="G47">
        <v>63</v>
      </c>
      <c r="I47">
        <v>66</v>
      </c>
      <c r="N47">
        <v>47</v>
      </c>
      <c r="O47">
        <f t="shared" si="0"/>
        <v>69.705882352941174</v>
      </c>
      <c r="P47">
        <f t="shared" si="1"/>
        <v>4858.9100346020759</v>
      </c>
    </row>
    <row r="48" spans="1:16">
      <c r="A48">
        <v>44</v>
      </c>
      <c r="B48">
        <v>66</v>
      </c>
      <c r="E48">
        <v>62</v>
      </c>
      <c r="G48">
        <v>63</v>
      </c>
      <c r="I48">
        <v>66</v>
      </c>
      <c r="N48">
        <v>48</v>
      </c>
      <c r="O48">
        <f t="shared" si="0"/>
        <v>68.82352941176471</v>
      </c>
      <c r="P48">
        <f t="shared" si="1"/>
        <v>4736.6782006920421</v>
      </c>
    </row>
    <row r="49" spans="1:16">
      <c r="A49">
        <v>45</v>
      </c>
      <c r="B49">
        <v>66</v>
      </c>
      <c r="E49">
        <v>62</v>
      </c>
      <c r="G49">
        <v>63</v>
      </c>
      <c r="I49">
        <v>66</v>
      </c>
      <c r="N49">
        <v>49</v>
      </c>
      <c r="O49">
        <f t="shared" si="0"/>
        <v>68.17647058823529</v>
      </c>
      <c r="P49">
        <f t="shared" si="1"/>
        <v>4648.0311418685114</v>
      </c>
    </row>
    <row r="50" spans="1:16">
      <c r="A50">
        <v>46</v>
      </c>
      <c r="B50">
        <v>66</v>
      </c>
      <c r="E50">
        <v>62</v>
      </c>
      <c r="G50">
        <v>63</v>
      </c>
      <c r="I50">
        <v>66</v>
      </c>
      <c r="N50">
        <v>50</v>
      </c>
      <c r="O50">
        <f t="shared" si="0"/>
        <v>70.647058823529406</v>
      </c>
      <c r="P50">
        <f t="shared" si="1"/>
        <v>4991.0069204152242</v>
      </c>
    </row>
    <row r="51" spans="1:16">
      <c r="A51">
        <v>47</v>
      </c>
      <c r="B51">
        <v>66</v>
      </c>
      <c r="E51">
        <v>62</v>
      </c>
      <c r="G51">
        <v>63</v>
      </c>
      <c r="I51">
        <v>66</v>
      </c>
      <c r="N51">
        <v>51</v>
      </c>
      <c r="O51">
        <f t="shared" si="0"/>
        <v>68.17647058823529</v>
      </c>
      <c r="P51">
        <f t="shared" si="1"/>
        <v>4648.0311418685114</v>
      </c>
    </row>
    <row r="52" spans="1:16">
      <c r="A52">
        <v>48</v>
      </c>
      <c r="B52">
        <v>66</v>
      </c>
      <c r="E52">
        <v>62</v>
      </c>
      <c r="G52">
        <v>63</v>
      </c>
      <c r="I52">
        <v>66</v>
      </c>
      <c r="N52">
        <v>52</v>
      </c>
      <c r="O52">
        <f t="shared" si="0"/>
        <v>68</v>
      </c>
      <c r="P52">
        <f t="shared" si="1"/>
        <v>4624</v>
      </c>
    </row>
    <row r="53" spans="1:16">
      <c r="A53">
        <v>49</v>
      </c>
      <c r="B53">
        <v>66</v>
      </c>
      <c r="E53">
        <v>62</v>
      </c>
      <c r="G53">
        <v>63</v>
      </c>
      <c r="I53">
        <v>66</v>
      </c>
      <c r="N53">
        <v>53</v>
      </c>
      <c r="O53">
        <f t="shared" si="0"/>
        <v>66.882352941176464</v>
      </c>
      <c r="P53">
        <f t="shared" si="1"/>
        <v>4473.2491349480961</v>
      </c>
    </row>
    <row r="54" spans="1:16">
      <c r="A54">
        <v>50</v>
      </c>
      <c r="B54">
        <v>66</v>
      </c>
      <c r="E54">
        <v>62</v>
      </c>
      <c r="G54">
        <v>63</v>
      </c>
      <c r="I54">
        <v>66</v>
      </c>
      <c r="N54">
        <v>54</v>
      </c>
      <c r="O54">
        <f t="shared" si="0"/>
        <v>68.470588235294116</v>
      </c>
      <c r="P54">
        <f t="shared" si="1"/>
        <v>4688.2214532871967</v>
      </c>
    </row>
    <row r="55" spans="1:16">
      <c r="A55">
        <v>51</v>
      </c>
      <c r="B55">
        <v>66</v>
      </c>
      <c r="E55">
        <v>62</v>
      </c>
      <c r="G55">
        <v>63</v>
      </c>
      <c r="I55">
        <v>67</v>
      </c>
      <c r="N55">
        <v>55</v>
      </c>
      <c r="O55">
        <f t="shared" si="0"/>
        <v>68.941176470588232</v>
      </c>
      <c r="P55">
        <f t="shared" si="1"/>
        <v>4752.8858131487887</v>
      </c>
    </row>
    <row r="56" spans="1:16">
      <c r="A56">
        <v>52</v>
      </c>
      <c r="B56">
        <v>66</v>
      </c>
      <c r="E56">
        <v>63</v>
      </c>
      <c r="G56">
        <v>63</v>
      </c>
      <c r="I56">
        <v>67</v>
      </c>
      <c r="N56">
        <v>56</v>
      </c>
      <c r="O56">
        <f t="shared" si="0"/>
        <v>68.941176470588232</v>
      </c>
      <c r="P56">
        <f t="shared" si="1"/>
        <v>4752.8858131487887</v>
      </c>
    </row>
    <row r="57" spans="1:16">
      <c r="A57">
        <v>53</v>
      </c>
      <c r="B57">
        <v>66</v>
      </c>
      <c r="E57">
        <v>63</v>
      </c>
      <c r="G57">
        <v>63</v>
      </c>
      <c r="I57">
        <v>67</v>
      </c>
      <c r="N57">
        <v>57</v>
      </c>
      <c r="O57">
        <f t="shared" si="0"/>
        <v>69.352941176470594</v>
      </c>
      <c r="P57">
        <f t="shared" si="1"/>
        <v>4809.8304498269908</v>
      </c>
    </row>
    <row r="58" spans="1:16">
      <c r="A58">
        <v>54</v>
      </c>
      <c r="B58">
        <v>66</v>
      </c>
      <c r="E58">
        <v>63</v>
      </c>
      <c r="G58">
        <v>63</v>
      </c>
      <c r="I58">
        <v>67</v>
      </c>
      <c r="N58">
        <v>58</v>
      </c>
      <c r="O58">
        <f t="shared" si="0"/>
        <v>68.764705882352942</v>
      </c>
      <c r="P58">
        <f t="shared" si="1"/>
        <v>4728.584775086505</v>
      </c>
    </row>
    <row r="59" spans="1:16">
      <c r="A59">
        <v>55</v>
      </c>
      <c r="B59">
        <v>66</v>
      </c>
      <c r="E59">
        <v>63</v>
      </c>
      <c r="G59">
        <v>63</v>
      </c>
      <c r="I59">
        <v>67</v>
      </c>
      <c r="N59">
        <v>59</v>
      </c>
      <c r="O59">
        <f t="shared" si="0"/>
        <v>67.82352941176471</v>
      </c>
      <c r="P59">
        <f t="shared" si="1"/>
        <v>4600.0311418685123</v>
      </c>
    </row>
    <row r="60" spans="1:16">
      <c r="A60">
        <v>56</v>
      </c>
      <c r="B60">
        <v>66</v>
      </c>
      <c r="E60">
        <v>63</v>
      </c>
      <c r="G60">
        <v>63</v>
      </c>
      <c r="I60">
        <v>67</v>
      </c>
      <c r="N60">
        <v>60</v>
      </c>
      <c r="O60">
        <f t="shared" si="0"/>
        <v>69.705882352941174</v>
      </c>
      <c r="P60">
        <f t="shared" si="1"/>
        <v>4858.9100346020759</v>
      </c>
    </row>
    <row r="61" spans="1:16">
      <c r="A61">
        <v>57</v>
      </c>
      <c r="B61">
        <v>66</v>
      </c>
      <c r="E61">
        <v>63</v>
      </c>
      <c r="G61">
        <v>63</v>
      </c>
      <c r="I61">
        <v>67</v>
      </c>
      <c r="N61">
        <v>61</v>
      </c>
      <c r="O61">
        <f t="shared" si="0"/>
        <v>69.117647058823536</v>
      </c>
      <c r="P61">
        <f t="shared" si="1"/>
        <v>4777.2491349480979</v>
      </c>
    </row>
    <row r="62" spans="1:16">
      <c r="A62">
        <v>58</v>
      </c>
      <c r="B62">
        <v>66</v>
      </c>
      <c r="E62">
        <v>63</v>
      </c>
      <c r="G62">
        <v>63</v>
      </c>
      <c r="I62">
        <v>67</v>
      </c>
      <c r="N62">
        <v>62</v>
      </c>
      <c r="O62">
        <f t="shared" si="0"/>
        <v>70.117647058823536</v>
      </c>
      <c r="P62">
        <f t="shared" si="1"/>
        <v>4916.4844290657447</v>
      </c>
    </row>
    <row r="63" spans="1:16">
      <c r="A63">
        <v>59</v>
      </c>
      <c r="B63">
        <v>66</v>
      </c>
      <c r="E63">
        <v>63</v>
      </c>
      <c r="G63">
        <v>63</v>
      </c>
      <c r="I63">
        <v>67</v>
      </c>
      <c r="N63">
        <v>63</v>
      </c>
      <c r="O63">
        <f t="shared" si="0"/>
        <v>68</v>
      </c>
      <c r="P63">
        <f t="shared" si="1"/>
        <v>4624</v>
      </c>
    </row>
    <row r="64" spans="1:16">
      <c r="A64">
        <v>60</v>
      </c>
      <c r="B64">
        <v>66</v>
      </c>
      <c r="E64">
        <v>63</v>
      </c>
      <c r="G64">
        <v>63</v>
      </c>
      <c r="I64">
        <v>67</v>
      </c>
      <c r="N64">
        <v>64</v>
      </c>
      <c r="O64">
        <f t="shared" si="0"/>
        <v>68.411764705882348</v>
      </c>
      <c r="P64">
        <f t="shared" si="1"/>
        <v>4680.1695501730101</v>
      </c>
    </row>
    <row r="65" spans="1:16">
      <c r="A65">
        <v>61</v>
      </c>
      <c r="B65">
        <v>67</v>
      </c>
      <c r="E65">
        <v>63</v>
      </c>
      <c r="G65">
        <v>63</v>
      </c>
      <c r="I65">
        <v>67</v>
      </c>
      <c r="N65">
        <v>65</v>
      </c>
      <c r="O65">
        <f t="shared" ref="O65:O128" si="3">IF(N65&lt;=flips,sampmean(n,pop,popsize,newsample),"")</f>
        <v>68</v>
      </c>
      <c r="P65">
        <f t="shared" ref="P65:P128" si="4">IF(N65&lt;=flips,O65^2,0)</f>
        <v>4624</v>
      </c>
    </row>
    <row r="66" spans="1:16">
      <c r="A66">
        <v>62</v>
      </c>
      <c r="B66">
        <v>67</v>
      </c>
      <c r="E66">
        <v>63</v>
      </c>
      <c r="G66">
        <v>63</v>
      </c>
      <c r="I66">
        <v>67</v>
      </c>
      <c r="N66">
        <v>66</v>
      </c>
      <c r="O66">
        <f t="shared" si="3"/>
        <v>70.058823529411768</v>
      </c>
      <c r="P66">
        <f t="shared" si="4"/>
        <v>4908.2387543252598</v>
      </c>
    </row>
    <row r="67" spans="1:16">
      <c r="A67">
        <v>63</v>
      </c>
      <c r="B67">
        <v>67</v>
      </c>
      <c r="E67">
        <v>63</v>
      </c>
      <c r="G67">
        <v>63</v>
      </c>
      <c r="I67">
        <v>67</v>
      </c>
      <c r="N67">
        <v>67</v>
      </c>
      <c r="O67">
        <f t="shared" si="3"/>
        <v>69.470588235294116</v>
      </c>
      <c r="P67">
        <f t="shared" si="4"/>
        <v>4826.162629757785</v>
      </c>
    </row>
    <row r="68" spans="1:16">
      <c r="A68">
        <v>64</v>
      </c>
      <c r="B68">
        <v>67</v>
      </c>
      <c r="E68">
        <v>63</v>
      </c>
      <c r="G68">
        <v>63</v>
      </c>
      <c r="I68">
        <v>67</v>
      </c>
      <c r="N68">
        <v>68</v>
      </c>
      <c r="O68">
        <f t="shared" si="3"/>
        <v>67.352941176470594</v>
      </c>
      <c r="P68">
        <f t="shared" si="4"/>
        <v>4536.418685121108</v>
      </c>
    </row>
    <row r="69" spans="1:16">
      <c r="A69">
        <v>65</v>
      </c>
      <c r="B69">
        <v>67</v>
      </c>
      <c r="E69">
        <v>63</v>
      </c>
      <c r="G69">
        <v>63</v>
      </c>
      <c r="I69">
        <v>67</v>
      </c>
      <c r="N69">
        <v>69</v>
      </c>
      <c r="O69">
        <f t="shared" si="3"/>
        <v>67.529411764705884</v>
      </c>
      <c r="P69">
        <f t="shared" si="4"/>
        <v>4560.2214532871976</v>
      </c>
    </row>
    <row r="70" spans="1:16">
      <c r="A70">
        <v>66</v>
      </c>
      <c r="B70">
        <v>67</v>
      </c>
      <c r="E70">
        <v>63</v>
      </c>
      <c r="G70">
        <v>63</v>
      </c>
      <c r="I70">
        <v>68</v>
      </c>
      <c r="N70">
        <v>70</v>
      </c>
      <c r="O70">
        <f t="shared" si="3"/>
        <v>68.588235294117652</v>
      </c>
      <c r="P70">
        <f t="shared" si="4"/>
        <v>4704.3460207612461</v>
      </c>
    </row>
    <row r="71" spans="1:16">
      <c r="A71">
        <v>67</v>
      </c>
      <c r="B71">
        <v>67</v>
      </c>
      <c r="E71">
        <v>63</v>
      </c>
      <c r="G71">
        <v>63</v>
      </c>
      <c r="I71">
        <v>68</v>
      </c>
      <c r="N71">
        <v>71</v>
      </c>
      <c r="O71">
        <f t="shared" si="3"/>
        <v>68.411764705882348</v>
      </c>
      <c r="P71">
        <f t="shared" si="4"/>
        <v>4680.1695501730101</v>
      </c>
    </row>
    <row r="72" spans="1:16">
      <c r="A72">
        <v>68</v>
      </c>
      <c r="B72">
        <v>67</v>
      </c>
      <c r="E72">
        <v>63</v>
      </c>
      <c r="G72">
        <v>63</v>
      </c>
      <c r="I72">
        <v>68</v>
      </c>
      <c r="N72">
        <v>72</v>
      </c>
      <c r="O72">
        <f t="shared" si="3"/>
        <v>68.235294117647058</v>
      </c>
      <c r="P72">
        <f t="shared" si="4"/>
        <v>4656.0553633217996</v>
      </c>
    </row>
    <row r="73" spans="1:16">
      <c r="A73">
        <v>69</v>
      </c>
      <c r="B73">
        <v>67</v>
      </c>
      <c r="E73">
        <v>63</v>
      </c>
      <c r="G73">
        <v>63</v>
      </c>
      <c r="I73">
        <v>68</v>
      </c>
      <c r="N73">
        <v>73</v>
      </c>
      <c r="O73">
        <f t="shared" si="3"/>
        <v>66.647058823529406</v>
      </c>
      <c r="P73">
        <f t="shared" si="4"/>
        <v>4441.830449826989</v>
      </c>
    </row>
    <row r="74" spans="1:16">
      <c r="A74">
        <v>70</v>
      </c>
      <c r="B74">
        <v>67</v>
      </c>
      <c r="E74">
        <v>63</v>
      </c>
      <c r="G74">
        <v>63</v>
      </c>
      <c r="I74">
        <v>68</v>
      </c>
      <c r="N74">
        <v>74</v>
      </c>
      <c r="O74">
        <f t="shared" si="3"/>
        <v>67.470588235294116</v>
      </c>
      <c r="P74">
        <f t="shared" si="4"/>
        <v>4552.2802768166084</v>
      </c>
    </row>
    <row r="75" spans="1:16">
      <c r="A75">
        <v>71</v>
      </c>
      <c r="B75">
        <v>67</v>
      </c>
      <c r="E75">
        <v>64</v>
      </c>
      <c r="G75">
        <v>63</v>
      </c>
      <c r="I75">
        <v>68</v>
      </c>
      <c r="N75">
        <v>75</v>
      </c>
      <c r="O75">
        <f t="shared" si="3"/>
        <v>69.235294117647058</v>
      </c>
      <c r="P75">
        <f t="shared" si="4"/>
        <v>4793.5259515570933</v>
      </c>
    </row>
    <row r="76" spans="1:16">
      <c r="A76">
        <v>72</v>
      </c>
      <c r="B76">
        <v>67</v>
      </c>
      <c r="E76">
        <v>64</v>
      </c>
      <c r="G76">
        <v>63</v>
      </c>
      <c r="I76">
        <v>68</v>
      </c>
      <c r="N76">
        <v>76</v>
      </c>
      <c r="O76">
        <f t="shared" si="3"/>
        <v>68.411764705882348</v>
      </c>
      <c r="P76">
        <f t="shared" si="4"/>
        <v>4680.1695501730101</v>
      </c>
    </row>
    <row r="77" spans="1:16">
      <c r="A77">
        <v>73</v>
      </c>
      <c r="B77">
        <v>67</v>
      </c>
      <c r="E77">
        <v>64</v>
      </c>
      <c r="G77">
        <v>63</v>
      </c>
      <c r="I77">
        <v>68</v>
      </c>
      <c r="N77">
        <v>77</v>
      </c>
      <c r="O77">
        <f t="shared" si="3"/>
        <v>68.882352941176464</v>
      </c>
      <c r="P77">
        <f t="shared" si="4"/>
        <v>4744.7785467128015</v>
      </c>
    </row>
    <row r="78" spans="1:16">
      <c r="A78">
        <v>74</v>
      </c>
      <c r="B78">
        <v>67</v>
      </c>
      <c r="E78">
        <v>64</v>
      </c>
      <c r="G78">
        <v>63</v>
      </c>
      <c r="I78">
        <v>68</v>
      </c>
      <c r="N78">
        <v>78</v>
      </c>
      <c r="O78">
        <f t="shared" si="3"/>
        <v>69.705882352941174</v>
      </c>
      <c r="P78">
        <f t="shared" si="4"/>
        <v>4858.9100346020759</v>
      </c>
    </row>
    <row r="79" spans="1:16">
      <c r="A79">
        <v>75</v>
      </c>
      <c r="B79">
        <v>67</v>
      </c>
      <c r="E79">
        <v>64</v>
      </c>
      <c r="G79">
        <v>63</v>
      </c>
      <c r="I79">
        <v>68</v>
      </c>
      <c r="N79">
        <v>79</v>
      </c>
      <c r="O79">
        <f t="shared" si="3"/>
        <v>70</v>
      </c>
      <c r="P79">
        <f t="shared" si="4"/>
        <v>4900</v>
      </c>
    </row>
    <row r="80" spans="1:16">
      <c r="A80">
        <v>76</v>
      </c>
      <c r="B80">
        <v>67</v>
      </c>
      <c r="E80">
        <v>64</v>
      </c>
      <c r="G80">
        <v>64</v>
      </c>
      <c r="I80">
        <v>68</v>
      </c>
      <c r="N80">
        <v>80</v>
      </c>
      <c r="O80">
        <f t="shared" si="3"/>
        <v>70.588235294117652</v>
      </c>
      <c r="P80">
        <f t="shared" si="4"/>
        <v>4982.6989619377173</v>
      </c>
    </row>
    <row r="81" spans="1:16">
      <c r="A81">
        <v>77</v>
      </c>
      <c r="B81">
        <v>67</v>
      </c>
      <c r="E81">
        <v>64</v>
      </c>
      <c r="G81">
        <v>64</v>
      </c>
      <c r="I81">
        <v>68</v>
      </c>
      <c r="N81">
        <v>81</v>
      </c>
      <c r="O81">
        <f t="shared" si="3"/>
        <v>67.882352941176464</v>
      </c>
      <c r="P81">
        <f t="shared" si="4"/>
        <v>4608.0138408304492</v>
      </c>
    </row>
    <row r="82" spans="1:16">
      <c r="A82">
        <v>78</v>
      </c>
      <c r="B82">
        <v>67</v>
      </c>
      <c r="E82">
        <v>64</v>
      </c>
      <c r="G82">
        <v>64</v>
      </c>
      <c r="I82">
        <v>68</v>
      </c>
      <c r="N82">
        <v>82</v>
      </c>
      <c r="O82">
        <f t="shared" si="3"/>
        <v>66.647058823529406</v>
      </c>
      <c r="P82">
        <f t="shared" si="4"/>
        <v>4441.830449826989</v>
      </c>
    </row>
    <row r="83" spans="1:16">
      <c r="A83">
        <v>79</v>
      </c>
      <c r="B83">
        <v>67</v>
      </c>
      <c r="E83">
        <v>64</v>
      </c>
      <c r="G83">
        <v>64</v>
      </c>
      <c r="I83">
        <v>68</v>
      </c>
      <c r="N83">
        <v>83</v>
      </c>
      <c r="O83">
        <f t="shared" si="3"/>
        <v>69.705882352941174</v>
      </c>
      <c r="P83">
        <f t="shared" si="4"/>
        <v>4858.9100346020759</v>
      </c>
    </row>
    <row r="84" spans="1:16">
      <c r="A84">
        <v>80</v>
      </c>
      <c r="B84">
        <v>67</v>
      </c>
      <c r="E84">
        <v>64</v>
      </c>
      <c r="G84">
        <v>64</v>
      </c>
      <c r="I84">
        <v>69</v>
      </c>
      <c r="N84">
        <v>84</v>
      </c>
      <c r="O84">
        <f t="shared" si="3"/>
        <v>67.294117647058826</v>
      </c>
      <c r="P84">
        <f t="shared" si="4"/>
        <v>4528.498269896194</v>
      </c>
    </row>
    <row r="85" spans="1:16">
      <c r="A85">
        <v>81</v>
      </c>
      <c r="B85">
        <v>67</v>
      </c>
      <c r="E85">
        <v>64</v>
      </c>
      <c r="G85">
        <v>64</v>
      </c>
      <c r="I85">
        <v>69</v>
      </c>
      <c r="N85">
        <v>85</v>
      </c>
      <c r="O85">
        <f t="shared" si="3"/>
        <v>68.058823529411768</v>
      </c>
      <c r="P85">
        <f t="shared" si="4"/>
        <v>4632.003460207613</v>
      </c>
    </row>
    <row r="86" spans="1:16">
      <c r="A86">
        <v>82</v>
      </c>
      <c r="B86">
        <v>67</v>
      </c>
      <c r="E86">
        <v>64</v>
      </c>
      <c r="G86">
        <v>64</v>
      </c>
      <c r="I86">
        <v>69</v>
      </c>
      <c r="N86">
        <v>86</v>
      </c>
      <c r="O86">
        <f t="shared" si="3"/>
        <v>67</v>
      </c>
      <c r="P86">
        <f t="shared" si="4"/>
        <v>4489</v>
      </c>
    </row>
    <row r="87" spans="1:16">
      <c r="A87">
        <v>83</v>
      </c>
      <c r="B87">
        <v>67</v>
      </c>
      <c r="E87">
        <v>64</v>
      </c>
      <c r="G87">
        <v>64</v>
      </c>
      <c r="I87">
        <v>69</v>
      </c>
      <c r="N87">
        <v>87</v>
      </c>
      <c r="O87">
        <f t="shared" si="3"/>
        <v>69.117647058823536</v>
      </c>
      <c r="P87">
        <f t="shared" si="4"/>
        <v>4777.2491349480979</v>
      </c>
    </row>
    <row r="88" spans="1:16">
      <c r="A88">
        <v>84</v>
      </c>
      <c r="B88">
        <v>67</v>
      </c>
      <c r="E88">
        <v>64</v>
      </c>
      <c r="G88">
        <v>64</v>
      </c>
      <c r="I88">
        <v>69</v>
      </c>
      <c r="N88">
        <v>88</v>
      </c>
      <c r="O88">
        <f t="shared" si="3"/>
        <v>67</v>
      </c>
      <c r="P88">
        <f t="shared" si="4"/>
        <v>4489</v>
      </c>
    </row>
    <row r="89" spans="1:16">
      <c r="A89">
        <v>85</v>
      </c>
      <c r="B89">
        <v>67</v>
      </c>
      <c r="E89">
        <v>64</v>
      </c>
      <c r="G89">
        <v>64</v>
      </c>
      <c r="I89">
        <v>69</v>
      </c>
      <c r="N89">
        <v>89</v>
      </c>
      <c r="O89">
        <f t="shared" si="3"/>
        <v>68.529411764705884</v>
      </c>
      <c r="P89">
        <f t="shared" si="4"/>
        <v>4696.2802768166093</v>
      </c>
    </row>
    <row r="90" spans="1:16">
      <c r="A90">
        <v>86</v>
      </c>
      <c r="B90">
        <v>67</v>
      </c>
      <c r="E90">
        <v>64</v>
      </c>
      <c r="G90">
        <v>64</v>
      </c>
      <c r="I90">
        <v>69</v>
      </c>
      <c r="N90">
        <v>90</v>
      </c>
      <c r="O90">
        <f t="shared" si="3"/>
        <v>68.529411764705884</v>
      </c>
      <c r="P90">
        <f t="shared" si="4"/>
        <v>4696.2802768166093</v>
      </c>
    </row>
    <row r="91" spans="1:16">
      <c r="A91">
        <v>87</v>
      </c>
      <c r="B91">
        <v>67</v>
      </c>
      <c r="E91">
        <v>64</v>
      </c>
      <c r="G91">
        <v>64</v>
      </c>
      <c r="I91">
        <v>69</v>
      </c>
      <c r="N91">
        <v>91</v>
      </c>
      <c r="O91">
        <f t="shared" si="3"/>
        <v>67.941176470588232</v>
      </c>
      <c r="P91">
        <f t="shared" si="4"/>
        <v>4616.0034602076121</v>
      </c>
    </row>
    <row r="92" spans="1:16">
      <c r="A92">
        <v>88</v>
      </c>
      <c r="B92">
        <v>67</v>
      </c>
      <c r="E92">
        <v>64</v>
      </c>
      <c r="G92">
        <v>64</v>
      </c>
      <c r="I92">
        <v>69</v>
      </c>
      <c r="N92">
        <v>92</v>
      </c>
      <c r="O92">
        <f t="shared" si="3"/>
        <v>68.117647058823536</v>
      </c>
      <c r="P92">
        <f t="shared" si="4"/>
        <v>4640.013840830451</v>
      </c>
    </row>
    <row r="93" spans="1:16">
      <c r="A93">
        <v>89</v>
      </c>
      <c r="B93">
        <v>67</v>
      </c>
      <c r="E93">
        <v>64</v>
      </c>
      <c r="G93">
        <v>64</v>
      </c>
      <c r="I93">
        <v>69</v>
      </c>
      <c r="N93">
        <v>93</v>
      </c>
      <c r="O93">
        <f t="shared" si="3"/>
        <v>69.764705882352942</v>
      </c>
      <c r="P93">
        <f t="shared" si="4"/>
        <v>4867.1141868512113</v>
      </c>
    </row>
    <row r="94" spans="1:16">
      <c r="A94">
        <v>90</v>
      </c>
      <c r="B94">
        <v>67</v>
      </c>
      <c r="E94">
        <v>64</v>
      </c>
      <c r="G94">
        <v>64</v>
      </c>
      <c r="I94">
        <v>69</v>
      </c>
      <c r="N94">
        <v>94</v>
      </c>
      <c r="O94">
        <f t="shared" si="3"/>
        <v>69.294117647058826</v>
      </c>
      <c r="P94">
        <f t="shared" si="4"/>
        <v>4801.6747404844291</v>
      </c>
    </row>
    <row r="95" spans="1:16">
      <c r="A95">
        <v>91</v>
      </c>
      <c r="B95">
        <v>68</v>
      </c>
      <c r="E95">
        <v>64</v>
      </c>
      <c r="G95">
        <v>64</v>
      </c>
      <c r="I95">
        <v>69</v>
      </c>
      <c r="N95">
        <v>95</v>
      </c>
      <c r="O95">
        <f t="shared" si="3"/>
        <v>66.764705882352942</v>
      </c>
      <c r="P95">
        <f t="shared" si="4"/>
        <v>4457.5259515570933</v>
      </c>
    </row>
    <row r="96" spans="1:16">
      <c r="A96">
        <v>92</v>
      </c>
      <c r="B96">
        <v>68</v>
      </c>
      <c r="E96">
        <v>64</v>
      </c>
      <c r="G96">
        <v>64</v>
      </c>
      <c r="I96">
        <v>69</v>
      </c>
      <c r="N96">
        <v>96</v>
      </c>
      <c r="O96">
        <f t="shared" si="3"/>
        <v>68.588235294117652</v>
      </c>
      <c r="P96">
        <f t="shared" si="4"/>
        <v>4704.3460207612461</v>
      </c>
    </row>
    <row r="97" spans="1:16">
      <c r="A97">
        <v>93</v>
      </c>
      <c r="B97">
        <v>68</v>
      </c>
      <c r="E97">
        <v>64</v>
      </c>
      <c r="G97">
        <v>64</v>
      </c>
      <c r="I97">
        <v>69</v>
      </c>
      <c r="N97">
        <v>97</v>
      </c>
      <c r="O97">
        <f t="shared" si="3"/>
        <v>69.17647058823529</v>
      </c>
      <c r="P97">
        <f t="shared" si="4"/>
        <v>4785.3840830449817</v>
      </c>
    </row>
    <row r="98" spans="1:16">
      <c r="A98">
        <v>94</v>
      </c>
      <c r="B98">
        <v>68</v>
      </c>
      <c r="E98">
        <v>64</v>
      </c>
      <c r="G98">
        <v>64</v>
      </c>
      <c r="I98">
        <v>69</v>
      </c>
      <c r="N98">
        <v>98</v>
      </c>
      <c r="O98">
        <f t="shared" si="3"/>
        <v>70.117647058823536</v>
      </c>
      <c r="P98">
        <f t="shared" si="4"/>
        <v>4916.4844290657447</v>
      </c>
    </row>
    <row r="99" spans="1:16">
      <c r="A99">
        <v>95</v>
      </c>
      <c r="B99">
        <v>68</v>
      </c>
      <c r="E99">
        <v>65</v>
      </c>
      <c r="G99">
        <v>64</v>
      </c>
      <c r="I99">
        <v>69</v>
      </c>
      <c r="N99">
        <v>99</v>
      </c>
      <c r="O99">
        <f t="shared" si="3"/>
        <v>69.82352941176471</v>
      </c>
      <c r="P99">
        <f t="shared" si="4"/>
        <v>4875.3252595155718</v>
      </c>
    </row>
    <row r="100" spans="1:16">
      <c r="A100">
        <v>96</v>
      </c>
      <c r="B100">
        <v>68</v>
      </c>
      <c r="E100">
        <v>65</v>
      </c>
      <c r="G100">
        <v>64</v>
      </c>
      <c r="I100">
        <v>69</v>
      </c>
      <c r="N100">
        <v>100</v>
      </c>
      <c r="O100">
        <f t="shared" si="3"/>
        <v>71</v>
      </c>
      <c r="P100">
        <f t="shared" si="4"/>
        <v>5041</v>
      </c>
    </row>
    <row r="101" spans="1:16">
      <c r="A101">
        <v>97</v>
      </c>
      <c r="B101">
        <v>68</v>
      </c>
      <c r="E101">
        <v>65</v>
      </c>
      <c r="G101">
        <v>64</v>
      </c>
      <c r="I101">
        <v>69</v>
      </c>
      <c r="N101">
        <v>101</v>
      </c>
      <c r="O101">
        <f t="shared" si="3"/>
        <v>69.294117647058826</v>
      </c>
      <c r="P101">
        <f t="shared" si="4"/>
        <v>4801.6747404844291</v>
      </c>
    </row>
    <row r="102" spans="1:16">
      <c r="A102">
        <v>98</v>
      </c>
      <c r="B102">
        <v>68</v>
      </c>
      <c r="E102">
        <v>65</v>
      </c>
      <c r="G102">
        <v>64</v>
      </c>
      <c r="I102">
        <v>69</v>
      </c>
      <c r="N102">
        <v>102</v>
      </c>
      <c r="O102">
        <f t="shared" si="3"/>
        <v>67.705882352941174</v>
      </c>
      <c r="P102">
        <f t="shared" si="4"/>
        <v>4584.0865051903111</v>
      </c>
    </row>
    <row r="103" spans="1:16">
      <c r="A103">
        <v>99</v>
      </c>
      <c r="B103">
        <v>68</v>
      </c>
      <c r="E103">
        <v>65</v>
      </c>
      <c r="G103">
        <v>64</v>
      </c>
      <c r="I103">
        <v>69</v>
      </c>
      <c r="N103">
        <v>103</v>
      </c>
      <c r="O103">
        <f t="shared" si="3"/>
        <v>66.529411764705884</v>
      </c>
      <c r="P103">
        <f t="shared" si="4"/>
        <v>4426.1626297577859</v>
      </c>
    </row>
    <row r="104" spans="1:16">
      <c r="A104">
        <v>100</v>
      </c>
      <c r="B104">
        <v>68</v>
      </c>
      <c r="E104">
        <v>65</v>
      </c>
      <c r="G104">
        <v>64</v>
      </c>
      <c r="I104">
        <v>69</v>
      </c>
      <c r="N104">
        <v>104</v>
      </c>
      <c r="O104">
        <f t="shared" si="3"/>
        <v>69.588235294117652</v>
      </c>
      <c r="P104">
        <f t="shared" si="4"/>
        <v>4842.5224913494812</v>
      </c>
    </row>
    <row r="105" spans="1:16">
      <c r="A105">
        <v>101</v>
      </c>
      <c r="B105">
        <v>68</v>
      </c>
      <c r="E105">
        <v>65</v>
      </c>
      <c r="G105">
        <v>64</v>
      </c>
      <c r="I105">
        <v>69</v>
      </c>
      <c r="N105">
        <v>105</v>
      </c>
      <c r="O105">
        <f t="shared" si="3"/>
        <v>69.588235294117652</v>
      </c>
      <c r="P105">
        <f t="shared" si="4"/>
        <v>4842.5224913494812</v>
      </c>
    </row>
    <row r="106" spans="1:16">
      <c r="A106">
        <v>102</v>
      </c>
      <c r="B106">
        <v>68</v>
      </c>
      <c r="E106">
        <v>65</v>
      </c>
      <c r="G106">
        <v>64</v>
      </c>
      <c r="I106">
        <v>69</v>
      </c>
      <c r="N106">
        <v>106</v>
      </c>
      <c r="O106">
        <f t="shared" si="3"/>
        <v>69.705882352941174</v>
      </c>
      <c r="P106">
        <f t="shared" si="4"/>
        <v>4858.9100346020759</v>
      </c>
    </row>
    <row r="107" spans="1:16">
      <c r="A107">
        <v>103</v>
      </c>
      <c r="B107">
        <v>68</v>
      </c>
      <c r="E107">
        <v>65</v>
      </c>
      <c r="G107">
        <v>64</v>
      </c>
      <c r="I107">
        <v>70</v>
      </c>
      <c r="N107">
        <v>107</v>
      </c>
      <c r="O107">
        <f t="shared" si="3"/>
        <v>69.82352941176471</v>
      </c>
      <c r="P107">
        <f t="shared" si="4"/>
        <v>4875.3252595155718</v>
      </c>
    </row>
    <row r="108" spans="1:16">
      <c r="A108">
        <v>104</v>
      </c>
      <c r="B108">
        <v>68</v>
      </c>
      <c r="E108">
        <v>65</v>
      </c>
      <c r="G108">
        <v>64</v>
      </c>
      <c r="I108">
        <v>70</v>
      </c>
      <c r="N108">
        <v>108</v>
      </c>
      <c r="O108">
        <f t="shared" si="3"/>
        <v>67.647058823529406</v>
      </c>
      <c r="P108">
        <f t="shared" si="4"/>
        <v>4576.1245674740476</v>
      </c>
    </row>
    <row r="109" spans="1:16">
      <c r="A109">
        <v>105</v>
      </c>
      <c r="B109">
        <v>68</v>
      </c>
      <c r="E109">
        <v>65</v>
      </c>
      <c r="G109">
        <v>64</v>
      </c>
      <c r="I109">
        <v>70</v>
      </c>
      <c r="N109">
        <v>109</v>
      </c>
      <c r="O109">
        <f t="shared" si="3"/>
        <v>69.17647058823529</v>
      </c>
      <c r="P109">
        <f t="shared" si="4"/>
        <v>4785.3840830449817</v>
      </c>
    </row>
    <row r="110" spans="1:16">
      <c r="A110">
        <v>106</v>
      </c>
      <c r="B110">
        <v>68</v>
      </c>
      <c r="E110">
        <v>65</v>
      </c>
      <c r="G110">
        <v>64</v>
      </c>
      <c r="I110">
        <v>70</v>
      </c>
      <c r="N110">
        <v>110</v>
      </c>
      <c r="O110">
        <f t="shared" si="3"/>
        <v>68.647058823529406</v>
      </c>
      <c r="P110">
        <f t="shared" si="4"/>
        <v>4712.4186851211061</v>
      </c>
    </row>
    <row r="111" spans="1:16">
      <c r="A111">
        <v>107</v>
      </c>
      <c r="B111">
        <v>68</v>
      </c>
      <c r="E111">
        <v>65</v>
      </c>
      <c r="G111">
        <v>64</v>
      </c>
      <c r="I111">
        <v>70</v>
      </c>
      <c r="N111">
        <v>111</v>
      </c>
      <c r="O111">
        <f t="shared" si="3"/>
        <v>68</v>
      </c>
      <c r="P111">
        <f t="shared" si="4"/>
        <v>4624</v>
      </c>
    </row>
    <row r="112" spans="1:16">
      <c r="A112">
        <v>108</v>
      </c>
      <c r="B112">
        <v>68</v>
      </c>
      <c r="E112">
        <v>65</v>
      </c>
      <c r="G112">
        <v>64</v>
      </c>
      <c r="I112">
        <v>70</v>
      </c>
      <c r="N112">
        <v>112</v>
      </c>
      <c r="O112">
        <f t="shared" si="3"/>
        <v>67.882352941176464</v>
      </c>
      <c r="P112">
        <f t="shared" si="4"/>
        <v>4608.0138408304492</v>
      </c>
    </row>
    <row r="113" spans="1:16">
      <c r="A113">
        <v>109</v>
      </c>
      <c r="B113">
        <v>68</v>
      </c>
      <c r="E113">
        <v>65</v>
      </c>
      <c r="G113">
        <v>64</v>
      </c>
      <c r="I113">
        <v>70</v>
      </c>
      <c r="N113">
        <v>113</v>
      </c>
      <c r="O113">
        <f t="shared" si="3"/>
        <v>67.411764705882348</v>
      </c>
      <c r="P113">
        <f t="shared" si="4"/>
        <v>4544.3460207612452</v>
      </c>
    </row>
    <row r="114" spans="1:16">
      <c r="A114">
        <v>110</v>
      </c>
      <c r="B114">
        <v>68</v>
      </c>
      <c r="E114">
        <v>65</v>
      </c>
      <c r="G114">
        <v>64</v>
      </c>
      <c r="I114">
        <v>70</v>
      </c>
      <c r="N114">
        <v>114</v>
      </c>
      <c r="O114">
        <f t="shared" si="3"/>
        <v>67.82352941176471</v>
      </c>
      <c r="P114">
        <f t="shared" si="4"/>
        <v>4600.0311418685123</v>
      </c>
    </row>
    <row r="115" spans="1:16">
      <c r="A115">
        <v>111</v>
      </c>
      <c r="B115">
        <v>68</v>
      </c>
      <c r="E115">
        <v>65</v>
      </c>
      <c r="G115">
        <v>64</v>
      </c>
      <c r="I115">
        <v>70</v>
      </c>
      <c r="N115">
        <v>115</v>
      </c>
      <c r="O115">
        <f t="shared" si="3"/>
        <v>68.941176470588232</v>
      </c>
      <c r="P115">
        <f t="shared" si="4"/>
        <v>4752.8858131487887</v>
      </c>
    </row>
    <row r="116" spans="1:16">
      <c r="A116">
        <v>112</v>
      </c>
      <c r="B116">
        <v>68</v>
      </c>
      <c r="E116">
        <v>65</v>
      </c>
      <c r="G116">
        <v>64</v>
      </c>
      <c r="I116">
        <v>70</v>
      </c>
      <c r="N116">
        <v>116</v>
      </c>
      <c r="O116">
        <f t="shared" si="3"/>
        <v>69.647058823529406</v>
      </c>
      <c r="P116">
        <f t="shared" si="4"/>
        <v>4850.7128027681656</v>
      </c>
    </row>
    <row r="117" spans="1:16">
      <c r="A117">
        <v>113</v>
      </c>
      <c r="B117">
        <v>68</v>
      </c>
      <c r="E117">
        <v>65</v>
      </c>
      <c r="G117">
        <v>64</v>
      </c>
      <c r="I117">
        <v>70</v>
      </c>
      <c r="N117">
        <v>117</v>
      </c>
      <c r="O117">
        <f t="shared" si="3"/>
        <v>68.882352941176464</v>
      </c>
      <c r="P117">
        <f t="shared" si="4"/>
        <v>4744.7785467128015</v>
      </c>
    </row>
    <row r="118" spans="1:16">
      <c r="A118">
        <v>114</v>
      </c>
      <c r="B118">
        <v>68</v>
      </c>
      <c r="E118">
        <v>65</v>
      </c>
      <c r="G118">
        <v>64</v>
      </c>
      <c r="I118">
        <v>70</v>
      </c>
      <c r="N118">
        <v>118</v>
      </c>
      <c r="O118">
        <f t="shared" si="3"/>
        <v>69.647058823529406</v>
      </c>
      <c r="P118">
        <f t="shared" si="4"/>
        <v>4850.7128027681656</v>
      </c>
    </row>
    <row r="119" spans="1:16">
      <c r="A119">
        <v>115</v>
      </c>
      <c r="B119">
        <v>68</v>
      </c>
      <c r="E119">
        <v>65</v>
      </c>
      <c r="G119">
        <v>64</v>
      </c>
      <c r="I119">
        <v>70</v>
      </c>
      <c r="N119">
        <v>119</v>
      </c>
      <c r="O119">
        <f t="shared" si="3"/>
        <v>68.529411764705884</v>
      </c>
      <c r="P119">
        <f t="shared" si="4"/>
        <v>4696.2802768166093</v>
      </c>
    </row>
    <row r="120" spans="1:16">
      <c r="A120">
        <v>116</v>
      </c>
      <c r="B120">
        <v>68</v>
      </c>
      <c r="E120">
        <v>65</v>
      </c>
      <c r="G120">
        <v>64</v>
      </c>
      <c r="I120">
        <v>70</v>
      </c>
      <c r="N120">
        <v>120</v>
      </c>
      <c r="O120">
        <f t="shared" si="3"/>
        <v>68.529411764705884</v>
      </c>
      <c r="P120">
        <f t="shared" si="4"/>
        <v>4696.2802768166093</v>
      </c>
    </row>
    <row r="121" spans="1:16">
      <c r="A121">
        <v>117</v>
      </c>
      <c r="B121">
        <v>68</v>
      </c>
      <c r="E121">
        <v>65</v>
      </c>
      <c r="G121">
        <v>64</v>
      </c>
      <c r="I121">
        <v>70</v>
      </c>
      <c r="N121">
        <v>121</v>
      </c>
      <c r="O121">
        <f t="shared" si="3"/>
        <v>68.882352941176464</v>
      </c>
      <c r="P121">
        <f t="shared" si="4"/>
        <v>4744.7785467128015</v>
      </c>
    </row>
    <row r="122" spans="1:16">
      <c r="A122">
        <v>118</v>
      </c>
      <c r="B122">
        <v>68</v>
      </c>
      <c r="E122">
        <v>65</v>
      </c>
      <c r="G122">
        <v>64</v>
      </c>
      <c r="I122">
        <v>70</v>
      </c>
      <c r="N122">
        <v>122</v>
      </c>
      <c r="O122">
        <f t="shared" si="3"/>
        <v>70.82352941176471</v>
      </c>
      <c r="P122">
        <f t="shared" si="4"/>
        <v>5015.9723183391006</v>
      </c>
    </row>
    <row r="123" spans="1:16">
      <c r="A123">
        <v>119</v>
      </c>
      <c r="B123">
        <v>68</v>
      </c>
      <c r="E123">
        <v>65</v>
      </c>
      <c r="G123">
        <v>64</v>
      </c>
      <c r="I123">
        <v>70</v>
      </c>
      <c r="N123">
        <v>123</v>
      </c>
      <c r="O123">
        <f t="shared" si="3"/>
        <v>68.764705882352942</v>
      </c>
      <c r="P123">
        <f t="shared" si="4"/>
        <v>4728.584775086505</v>
      </c>
    </row>
    <row r="124" spans="1:16">
      <c r="A124">
        <v>120</v>
      </c>
      <c r="B124">
        <v>68</v>
      </c>
      <c r="E124">
        <v>66</v>
      </c>
      <c r="G124">
        <v>65</v>
      </c>
      <c r="I124">
        <v>70</v>
      </c>
      <c r="N124">
        <v>124</v>
      </c>
      <c r="O124">
        <f t="shared" si="3"/>
        <v>67.588235294117652</v>
      </c>
      <c r="P124">
        <f t="shared" si="4"/>
        <v>4568.169550173011</v>
      </c>
    </row>
    <row r="125" spans="1:16">
      <c r="A125">
        <v>121</v>
      </c>
      <c r="B125">
        <v>68</v>
      </c>
      <c r="E125">
        <v>66</v>
      </c>
      <c r="G125">
        <v>65</v>
      </c>
      <c r="I125">
        <v>70</v>
      </c>
      <c r="N125">
        <v>125</v>
      </c>
      <c r="O125">
        <f t="shared" si="3"/>
        <v>70.235294117647058</v>
      </c>
      <c r="P125">
        <f t="shared" si="4"/>
        <v>4932.996539792387</v>
      </c>
    </row>
    <row r="126" spans="1:16">
      <c r="A126">
        <v>122</v>
      </c>
      <c r="B126">
        <v>68</v>
      </c>
      <c r="E126">
        <v>66</v>
      </c>
      <c r="G126">
        <v>65</v>
      </c>
      <c r="I126">
        <v>70</v>
      </c>
      <c r="N126">
        <v>126</v>
      </c>
      <c r="O126">
        <f t="shared" si="3"/>
        <v>68.117647058823536</v>
      </c>
      <c r="P126">
        <f t="shared" si="4"/>
        <v>4640.013840830451</v>
      </c>
    </row>
    <row r="127" spans="1:16">
      <c r="A127">
        <v>123</v>
      </c>
      <c r="B127">
        <v>68</v>
      </c>
      <c r="E127">
        <v>66</v>
      </c>
      <c r="G127">
        <v>65</v>
      </c>
      <c r="I127">
        <v>71</v>
      </c>
      <c r="N127">
        <v>127</v>
      </c>
      <c r="O127">
        <f t="shared" si="3"/>
        <v>69.764705882352942</v>
      </c>
      <c r="P127">
        <f t="shared" si="4"/>
        <v>4867.1141868512113</v>
      </c>
    </row>
    <row r="128" spans="1:16">
      <c r="A128">
        <v>124</v>
      </c>
      <c r="B128">
        <v>68</v>
      </c>
      <c r="E128">
        <v>66</v>
      </c>
      <c r="G128">
        <v>65</v>
      </c>
      <c r="I128">
        <v>71</v>
      </c>
      <c r="N128">
        <v>128</v>
      </c>
      <c r="O128">
        <f t="shared" si="3"/>
        <v>67.764705882352942</v>
      </c>
      <c r="P128">
        <f t="shared" si="4"/>
        <v>4592.0553633217996</v>
      </c>
    </row>
    <row r="129" spans="1:16">
      <c r="A129">
        <v>125</v>
      </c>
      <c r="B129">
        <v>68</v>
      </c>
      <c r="E129">
        <v>66</v>
      </c>
      <c r="G129">
        <v>65</v>
      </c>
      <c r="I129">
        <v>71</v>
      </c>
      <c r="N129">
        <v>129</v>
      </c>
      <c r="O129">
        <f t="shared" ref="O129:O192" si="5">IF(N129&lt;=flips,sampmean(n,pop,popsize,newsample),"")</f>
        <v>69.705882352941174</v>
      </c>
      <c r="P129">
        <f t="shared" ref="P129:P192" si="6">IF(N129&lt;=flips,O129^2,0)</f>
        <v>4858.9100346020759</v>
      </c>
    </row>
    <row r="130" spans="1:16">
      <c r="A130">
        <v>126</v>
      </c>
      <c r="B130">
        <v>69</v>
      </c>
      <c r="E130">
        <v>66</v>
      </c>
      <c r="G130">
        <v>65</v>
      </c>
      <c r="I130">
        <v>71</v>
      </c>
      <c r="N130">
        <v>130</v>
      </c>
      <c r="O130">
        <f t="shared" si="5"/>
        <v>69.058823529411768</v>
      </c>
      <c r="P130">
        <f t="shared" si="6"/>
        <v>4769.1211072664364</v>
      </c>
    </row>
    <row r="131" spans="1:16">
      <c r="A131">
        <v>127</v>
      </c>
      <c r="B131">
        <v>69</v>
      </c>
      <c r="E131">
        <v>66</v>
      </c>
      <c r="G131">
        <v>65</v>
      </c>
      <c r="I131">
        <v>71</v>
      </c>
      <c r="N131">
        <v>131</v>
      </c>
      <c r="O131">
        <f t="shared" si="5"/>
        <v>69.470588235294116</v>
      </c>
      <c r="P131">
        <f t="shared" si="6"/>
        <v>4826.162629757785</v>
      </c>
    </row>
    <row r="132" spans="1:16">
      <c r="A132">
        <v>128</v>
      </c>
      <c r="B132">
        <v>69</v>
      </c>
      <c r="E132">
        <v>66</v>
      </c>
      <c r="G132">
        <v>65</v>
      </c>
      <c r="I132">
        <v>71</v>
      </c>
      <c r="N132">
        <v>132</v>
      </c>
      <c r="O132">
        <f t="shared" si="5"/>
        <v>68.882352941176464</v>
      </c>
      <c r="P132">
        <f t="shared" si="6"/>
        <v>4744.7785467128015</v>
      </c>
    </row>
    <row r="133" spans="1:16">
      <c r="A133">
        <v>129</v>
      </c>
      <c r="B133">
        <v>69</v>
      </c>
      <c r="E133">
        <v>66</v>
      </c>
      <c r="G133">
        <v>65</v>
      </c>
      <c r="I133">
        <v>71</v>
      </c>
      <c r="N133">
        <v>133</v>
      </c>
      <c r="O133">
        <f t="shared" si="5"/>
        <v>66.17647058823529</v>
      </c>
      <c r="P133">
        <f t="shared" si="6"/>
        <v>4379.32525951557</v>
      </c>
    </row>
    <row r="134" spans="1:16">
      <c r="A134">
        <v>130</v>
      </c>
      <c r="B134">
        <v>69</v>
      </c>
      <c r="E134">
        <v>66</v>
      </c>
      <c r="G134">
        <v>65</v>
      </c>
      <c r="I134">
        <v>71</v>
      </c>
      <c r="N134">
        <v>134</v>
      </c>
      <c r="O134">
        <f t="shared" si="5"/>
        <v>69</v>
      </c>
      <c r="P134">
        <f t="shared" si="6"/>
        <v>4761</v>
      </c>
    </row>
    <row r="135" spans="1:16">
      <c r="A135">
        <v>131</v>
      </c>
      <c r="B135">
        <v>69</v>
      </c>
      <c r="E135">
        <v>66</v>
      </c>
      <c r="G135">
        <v>65</v>
      </c>
      <c r="I135">
        <v>71</v>
      </c>
      <c r="N135">
        <v>135</v>
      </c>
      <c r="O135" t="str">
        <f t="shared" si="5"/>
        <v/>
      </c>
      <c r="P135">
        <f t="shared" si="6"/>
        <v>0</v>
      </c>
    </row>
    <row r="136" spans="1:16">
      <c r="A136">
        <v>132</v>
      </c>
      <c r="B136">
        <v>69</v>
      </c>
      <c r="E136">
        <v>66</v>
      </c>
      <c r="G136">
        <v>65</v>
      </c>
      <c r="I136">
        <v>71</v>
      </c>
      <c r="N136">
        <v>136</v>
      </c>
      <c r="O136" t="str">
        <f t="shared" si="5"/>
        <v/>
      </c>
      <c r="P136">
        <f t="shared" si="6"/>
        <v>0</v>
      </c>
    </row>
    <row r="137" spans="1:16">
      <c r="A137">
        <v>133</v>
      </c>
      <c r="B137">
        <v>69</v>
      </c>
      <c r="E137">
        <v>66</v>
      </c>
      <c r="G137">
        <v>65</v>
      </c>
      <c r="I137">
        <v>71</v>
      </c>
      <c r="N137">
        <v>137</v>
      </c>
      <c r="O137" t="str">
        <f t="shared" si="5"/>
        <v/>
      </c>
      <c r="P137">
        <f t="shared" si="6"/>
        <v>0</v>
      </c>
    </row>
    <row r="138" spans="1:16">
      <c r="A138">
        <v>134</v>
      </c>
      <c r="B138">
        <v>69</v>
      </c>
      <c r="E138">
        <v>66</v>
      </c>
      <c r="G138">
        <v>65</v>
      </c>
      <c r="I138">
        <v>71</v>
      </c>
      <c r="N138">
        <v>138</v>
      </c>
      <c r="O138" t="str">
        <f t="shared" si="5"/>
        <v/>
      </c>
      <c r="P138">
        <f t="shared" si="6"/>
        <v>0</v>
      </c>
    </row>
    <row r="139" spans="1:16">
      <c r="A139">
        <v>135</v>
      </c>
      <c r="B139">
        <v>69</v>
      </c>
      <c r="E139">
        <v>66</v>
      </c>
      <c r="G139">
        <v>65</v>
      </c>
      <c r="I139">
        <v>71</v>
      </c>
      <c r="N139">
        <v>139</v>
      </c>
      <c r="O139" t="str">
        <f t="shared" si="5"/>
        <v/>
      </c>
      <c r="P139">
        <f t="shared" si="6"/>
        <v>0</v>
      </c>
    </row>
    <row r="140" spans="1:16">
      <c r="A140">
        <v>136</v>
      </c>
      <c r="B140">
        <v>69</v>
      </c>
      <c r="E140">
        <v>66</v>
      </c>
      <c r="G140">
        <v>65</v>
      </c>
      <c r="I140">
        <v>71</v>
      </c>
      <c r="N140">
        <v>140</v>
      </c>
      <c r="O140" t="str">
        <f t="shared" si="5"/>
        <v/>
      </c>
      <c r="P140">
        <f t="shared" si="6"/>
        <v>0</v>
      </c>
    </row>
    <row r="141" spans="1:16">
      <c r="A141">
        <v>137</v>
      </c>
      <c r="B141">
        <v>69</v>
      </c>
      <c r="E141">
        <v>66</v>
      </c>
      <c r="G141">
        <v>65</v>
      </c>
      <c r="I141">
        <v>71</v>
      </c>
      <c r="N141">
        <v>141</v>
      </c>
      <c r="O141" t="str">
        <f t="shared" si="5"/>
        <v/>
      </c>
      <c r="P141">
        <f t="shared" si="6"/>
        <v>0</v>
      </c>
    </row>
    <row r="142" spans="1:16">
      <c r="A142">
        <v>138</v>
      </c>
      <c r="B142">
        <v>69</v>
      </c>
      <c r="E142">
        <v>66</v>
      </c>
      <c r="G142">
        <v>65</v>
      </c>
      <c r="I142">
        <v>71</v>
      </c>
      <c r="N142">
        <v>142</v>
      </c>
      <c r="O142" t="str">
        <f t="shared" si="5"/>
        <v/>
      </c>
      <c r="P142">
        <f t="shared" si="6"/>
        <v>0</v>
      </c>
    </row>
    <row r="143" spans="1:16">
      <c r="A143">
        <v>139</v>
      </c>
      <c r="B143">
        <v>69</v>
      </c>
      <c r="E143">
        <v>66</v>
      </c>
      <c r="G143">
        <v>65</v>
      </c>
      <c r="I143">
        <v>71</v>
      </c>
      <c r="N143">
        <v>143</v>
      </c>
      <c r="O143" t="str">
        <f t="shared" si="5"/>
        <v/>
      </c>
      <c r="P143">
        <f t="shared" si="6"/>
        <v>0</v>
      </c>
    </row>
    <row r="144" spans="1:16">
      <c r="A144">
        <v>140</v>
      </c>
      <c r="B144">
        <v>69</v>
      </c>
      <c r="E144">
        <v>66</v>
      </c>
      <c r="G144">
        <v>65</v>
      </c>
      <c r="I144">
        <v>71</v>
      </c>
      <c r="N144">
        <v>144</v>
      </c>
      <c r="O144" t="str">
        <f t="shared" si="5"/>
        <v/>
      </c>
      <c r="P144">
        <f t="shared" si="6"/>
        <v>0</v>
      </c>
    </row>
    <row r="145" spans="1:16">
      <c r="A145">
        <v>141</v>
      </c>
      <c r="B145">
        <v>69</v>
      </c>
      <c r="E145">
        <v>66</v>
      </c>
      <c r="G145">
        <v>65</v>
      </c>
      <c r="I145">
        <v>71</v>
      </c>
      <c r="N145">
        <v>145</v>
      </c>
      <c r="O145" t="str">
        <f t="shared" si="5"/>
        <v/>
      </c>
      <c r="P145">
        <f t="shared" si="6"/>
        <v>0</v>
      </c>
    </row>
    <row r="146" spans="1:16">
      <c r="A146">
        <v>142</v>
      </c>
      <c r="B146">
        <v>69</v>
      </c>
      <c r="E146">
        <v>66</v>
      </c>
      <c r="G146">
        <v>65</v>
      </c>
      <c r="I146">
        <v>71</v>
      </c>
      <c r="N146">
        <v>146</v>
      </c>
      <c r="O146" t="str">
        <f t="shared" si="5"/>
        <v/>
      </c>
      <c r="P146">
        <f t="shared" si="6"/>
        <v>0</v>
      </c>
    </row>
    <row r="147" spans="1:16">
      <c r="A147">
        <v>143</v>
      </c>
      <c r="B147">
        <v>69</v>
      </c>
      <c r="E147">
        <v>66</v>
      </c>
      <c r="G147">
        <v>65</v>
      </c>
      <c r="I147">
        <v>71</v>
      </c>
      <c r="N147">
        <v>147</v>
      </c>
      <c r="O147" t="str">
        <f t="shared" si="5"/>
        <v/>
      </c>
      <c r="P147">
        <f t="shared" si="6"/>
        <v>0</v>
      </c>
    </row>
    <row r="148" spans="1:16">
      <c r="A148">
        <v>144</v>
      </c>
      <c r="B148">
        <v>69</v>
      </c>
      <c r="E148">
        <v>66</v>
      </c>
      <c r="G148">
        <v>65</v>
      </c>
      <c r="I148">
        <v>71</v>
      </c>
      <c r="N148">
        <v>148</v>
      </c>
      <c r="O148" t="str">
        <f t="shared" si="5"/>
        <v/>
      </c>
      <c r="P148">
        <f t="shared" si="6"/>
        <v>0</v>
      </c>
    </row>
    <row r="149" spans="1:16">
      <c r="A149">
        <v>145</v>
      </c>
      <c r="B149">
        <v>69</v>
      </c>
      <c r="E149">
        <v>66</v>
      </c>
      <c r="G149">
        <v>65</v>
      </c>
      <c r="I149">
        <v>71</v>
      </c>
      <c r="N149">
        <v>149</v>
      </c>
      <c r="O149" t="str">
        <f t="shared" si="5"/>
        <v/>
      </c>
      <c r="P149">
        <f t="shared" si="6"/>
        <v>0</v>
      </c>
    </row>
    <row r="150" spans="1:16">
      <c r="A150">
        <v>146</v>
      </c>
      <c r="B150">
        <v>69</v>
      </c>
      <c r="E150">
        <v>66</v>
      </c>
      <c r="G150">
        <v>65</v>
      </c>
      <c r="I150">
        <v>71</v>
      </c>
      <c r="N150">
        <v>150</v>
      </c>
      <c r="O150" t="str">
        <f t="shared" si="5"/>
        <v/>
      </c>
      <c r="P150">
        <f t="shared" si="6"/>
        <v>0</v>
      </c>
    </row>
    <row r="151" spans="1:16">
      <c r="A151">
        <v>147</v>
      </c>
      <c r="B151">
        <v>69</v>
      </c>
      <c r="E151">
        <v>67</v>
      </c>
      <c r="G151">
        <v>65</v>
      </c>
      <c r="I151">
        <v>71</v>
      </c>
      <c r="N151">
        <v>151</v>
      </c>
      <c r="O151" t="str">
        <f t="shared" si="5"/>
        <v/>
      </c>
      <c r="P151">
        <f t="shared" si="6"/>
        <v>0</v>
      </c>
    </row>
    <row r="152" spans="1:16">
      <c r="A152">
        <v>148</v>
      </c>
      <c r="B152">
        <v>69</v>
      </c>
      <c r="E152">
        <v>67</v>
      </c>
      <c r="G152">
        <v>65</v>
      </c>
      <c r="I152">
        <v>71</v>
      </c>
      <c r="N152">
        <v>152</v>
      </c>
      <c r="O152" t="str">
        <f t="shared" si="5"/>
        <v/>
      </c>
      <c r="P152">
        <f t="shared" si="6"/>
        <v>0</v>
      </c>
    </row>
    <row r="153" spans="1:16">
      <c r="A153">
        <v>149</v>
      </c>
      <c r="B153">
        <v>69</v>
      </c>
      <c r="E153">
        <v>67</v>
      </c>
      <c r="G153">
        <v>65</v>
      </c>
      <c r="I153">
        <v>71</v>
      </c>
      <c r="N153">
        <v>153</v>
      </c>
      <c r="O153" t="str">
        <f t="shared" si="5"/>
        <v/>
      </c>
      <c r="P153">
        <f t="shared" si="6"/>
        <v>0</v>
      </c>
    </row>
    <row r="154" spans="1:16">
      <c r="A154">
        <v>150</v>
      </c>
      <c r="B154">
        <v>69</v>
      </c>
      <c r="E154">
        <v>67</v>
      </c>
      <c r="G154">
        <v>65</v>
      </c>
      <c r="I154">
        <v>71</v>
      </c>
      <c r="N154">
        <v>154</v>
      </c>
      <c r="O154" t="str">
        <f t="shared" si="5"/>
        <v/>
      </c>
      <c r="P154">
        <f t="shared" si="6"/>
        <v>0</v>
      </c>
    </row>
    <row r="155" spans="1:16">
      <c r="A155">
        <v>151</v>
      </c>
      <c r="B155">
        <v>69</v>
      </c>
      <c r="E155">
        <v>67</v>
      </c>
      <c r="G155">
        <v>65</v>
      </c>
      <c r="I155">
        <v>71</v>
      </c>
      <c r="N155">
        <v>155</v>
      </c>
      <c r="O155" t="str">
        <f t="shared" si="5"/>
        <v/>
      </c>
      <c r="P155">
        <f t="shared" si="6"/>
        <v>0</v>
      </c>
    </row>
    <row r="156" spans="1:16">
      <c r="A156">
        <v>152</v>
      </c>
      <c r="B156">
        <v>69</v>
      </c>
      <c r="E156">
        <v>67</v>
      </c>
      <c r="G156">
        <v>65</v>
      </c>
      <c r="I156">
        <v>71</v>
      </c>
      <c r="N156">
        <v>156</v>
      </c>
      <c r="O156" t="str">
        <f t="shared" si="5"/>
        <v/>
      </c>
      <c r="P156">
        <f t="shared" si="6"/>
        <v>0</v>
      </c>
    </row>
    <row r="157" spans="1:16">
      <c r="A157">
        <v>153</v>
      </c>
      <c r="B157">
        <v>69</v>
      </c>
      <c r="E157">
        <v>67</v>
      </c>
      <c r="G157">
        <v>65</v>
      </c>
      <c r="I157">
        <v>71</v>
      </c>
      <c r="N157">
        <v>157</v>
      </c>
      <c r="O157" t="str">
        <f t="shared" si="5"/>
        <v/>
      </c>
      <c r="P157">
        <f t="shared" si="6"/>
        <v>0</v>
      </c>
    </row>
    <row r="158" spans="1:16">
      <c r="A158">
        <v>154</v>
      </c>
      <c r="B158">
        <v>70</v>
      </c>
      <c r="E158">
        <v>67</v>
      </c>
      <c r="G158">
        <v>65</v>
      </c>
      <c r="I158">
        <v>71</v>
      </c>
      <c r="N158">
        <v>158</v>
      </c>
      <c r="O158" t="str">
        <f t="shared" si="5"/>
        <v/>
      </c>
      <c r="P158">
        <f t="shared" si="6"/>
        <v>0</v>
      </c>
    </row>
    <row r="159" spans="1:16">
      <c r="A159">
        <v>155</v>
      </c>
      <c r="B159">
        <v>70</v>
      </c>
      <c r="E159">
        <v>67</v>
      </c>
      <c r="G159">
        <v>65</v>
      </c>
      <c r="I159">
        <v>71</v>
      </c>
      <c r="N159">
        <v>159</v>
      </c>
      <c r="O159" t="str">
        <f t="shared" si="5"/>
        <v/>
      </c>
      <c r="P159">
        <f t="shared" si="6"/>
        <v>0</v>
      </c>
    </row>
    <row r="160" spans="1:16">
      <c r="A160">
        <v>156</v>
      </c>
      <c r="B160">
        <v>70</v>
      </c>
      <c r="E160">
        <v>67</v>
      </c>
      <c r="G160">
        <v>66</v>
      </c>
      <c r="I160">
        <v>71</v>
      </c>
      <c r="N160">
        <v>160</v>
      </c>
      <c r="O160" t="str">
        <f t="shared" si="5"/>
        <v/>
      </c>
      <c r="P160">
        <f t="shared" si="6"/>
        <v>0</v>
      </c>
    </row>
    <row r="161" spans="1:16">
      <c r="A161">
        <v>157</v>
      </c>
      <c r="B161">
        <v>70</v>
      </c>
      <c r="E161">
        <v>67</v>
      </c>
      <c r="G161">
        <v>66</v>
      </c>
      <c r="I161">
        <v>71</v>
      </c>
      <c r="N161">
        <v>161</v>
      </c>
      <c r="O161" t="str">
        <f t="shared" si="5"/>
        <v/>
      </c>
      <c r="P161">
        <f t="shared" si="6"/>
        <v>0</v>
      </c>
    </row>
    <row r="162" spans="1:16">
      <c r="A162">
        <v>158</v>
      </c>
      <c r="B162">
        <v>70</v>
      </c>
      <c r="E162">
        <v>67</v>
      </c>
      <c r="G162">
        <v>66</v>
      </c>
      <c r="I162">
        <v>71</v>
      </c>
      <c r="N162">
        <v>162</v>
      </c>
      <c r="O162" t="str">
        <f t="shared" si="5"/>
        <v/>
      </c>
      <c r="P162">
        <f t="shared" si="6"/>
        <v>0</v>
      </c>
    </row>
    <row r="163" spans="1:16">
      <c r="A163">
        <v>159</v>
      </c>
      <c r="B163">
        <v>70</v>
      </c>
      <c r="E163">
        <v>67</v>
      </c>
      <c r="G163">
        <v>66</v>
      </c>
      <c r="I163">
        <v>71</v>
      </c>
      <c r="N163">
        <v>163</v>
      </c>
      <c r="O163" t="str">
        <f t="shared" si="5"/>
        <v/>
      </c>
      <c r="P163">
        <f t="shared" si="6"/>
        <v>0</v>
      </c>
    </row>
    <row r="164" spans="1:16">
      <c r="A164">
        <v>160</v>
      </c>
      <c r="B164">
        <v>70</v>
      </c>
      <c r="E164">
        <v>67</v>
      </c>
      <c r="G164">
        <v>66</v>
      </c>
      <c r="I164">
        <v>71</v>
      </c>
      <c r="N164">
        <v>164</v>
      </c>
      <c r="O164" t="str">
        <f t="shared" si="5"/>
        <v/>
      </c>
      <c r="P164">
        <f t="shared" si="6"/>
        <v>0</v>
      </c>
    </row>
    <row r="165" spans="1:16">
      <c r="A165">
        <v>161</v>
      </c>
      <c r="B165">
        <v>70</v>
      </c>
      <c r="E165">
        <v>67</v>
      </c>
      <c r="G165">
        <v>66</v>
      </c>
      <c r="I165">
        <v>71</v>
      </c>
      <c r="N165">
        <v>165</v>
      </c>
      <c r="O165" t="str">
        <f t="shared" si="5"/>
        <v/>
      </c>
      <c r="P165">
        <f t="shared" si="6"/>
        <v>0</v>
      </c>
    </row>
    <row r="166" spans="1:16">
      <c r="A166">
        <v>162</v>
      </c>
      <c r="B166">
        <v>70</v>
      </c>
      <c r="E166">
        <v>67</v>
      </c>
      <c r="G166">
        <v>66</v>
      </c>
      <c r="I166">
        <v>71</v>
      </c>
      <c r="N166">
        <v>166</v>
      </c>
      <c r="O166" t="str">
        <f t="shared" si="5"/>
        <v/>
      </c>
      <c r="P166">
        <f t="shared" si="6"/>
        <v>0</v>
      </c>
    </row>
    <row r="167" spans="1:16">
      <c r="A167">
        <v>163</v>
      </c>
      <c r="B167">
        <v>70</v>
      </c>
      <c r="E167">
        <v>67</v>
      </c>
      <c r="G167">
        <v>66</v>
      </c>
      <c r="I167">
        <v>71</v>
      </c>
      <c r="N167">
        <v>167</v>
      </c>
      <c r="O167" t="str">
        <f t="shared" si="5"/>
        <v/>
      </c>
      <c r="P167">
        <f t="shared" si="6"/>
        <v>0</v>
      </c>
    </row>
    <row r="168" spans="1:16">
      <c r="A168">
        <v>164</v>
      </c>
      <c r="B168">
        <v>70</v>
      </c>
      <c r="E168">
        <v>67</v>
      </c>
      <c r="G168">
        <v>66</v>
      </c>
      <c r="I168">
        <v>71</v>
      </c>
      <c r="N168">
        <v>168</v>
      </c>
      <c r="O168" t="str">
        <f t="shared" si="5"/>
        <v/>
      </c>
      <c r="P168">
        <f t="shared" si="6"/>
        <v>0</v>
      </c>
    </row>
    <row r="169" spans="1:16">
      <c r="A169">
        <v>165</v>
      </c>
      <c r="B169">
        <v>70</v>
      </c>
      <c r="E169">
        <v>67</v>
      </c>
      <c r="G169">
        <v>66</v>
      </c>
      <c r="I169">
        <v>71</v>
      </c>
      <c r="N169">
        <v>169</v>
      </c>
      <c r="O169" t="str">
        <f t="shared" si="5"/>
        <v/>
      </c>
      <c r="P169">
        <f t="shared" si="6"/>
        <v>0</v>
      </c>
    </row>
    <row r="170" spans="1:16">
      <c r="A170">
        <v>166</v>
      </c>
      <c r="B170">
        <v>70</v>
      </c>
      <c r="E170">
        <v>67</v>
      </c>
      <c r="G170">
        <v>66</v>
      </c>
      <c r="I170">
        <v>71</v>
      </c>
      <c r="N170">
        <v>170</v>
      </c>
      <c r="O170" t="str">
        <f t="shared" si="5"/>
        <v/>
      </c>
      <c r="P170">
        <f t="shared" si="6"/>
        <v>0</v>
      </c>
    </row>
    <row r="171" spans="1:16">
      <c r="A171">
        <v>167</v>
      </c>
      <c r="B171">
        <v>70</v>
      </c>
      <c r="E171">
        <v>67</v>
      </c>
      <c r="G171">
        <v>66</v>
      </c>
      <c r="I171">
        <v>71</v>
      </c>
      <c r="N171">
        <v>171</v>
      </c>
      <c r="O171" t="str">
        <f t="shared" si="5"/>
        <v/>
      </c>
      <c r="P171">
        <f t="shared" si="6"/>
        <v>0</v>
      </c>
    </row>
    <row r="172" spans="1:16">
      <c r="A172">
        <v>168</v>
      </c>
      <c r="B172">
        <v>70</v>
      </c>
      <c r="E172">
        <v>68</v>
      </c>
      <c r="G172">
        <v>66</v>
      </c>
      <c r="I172">
        <v>71</v>
      </c>
      <c r="N172">
        <v>172</v>
      </c>
      <c r="O172" t="str">
        <f t="shared" si="5"/>
        <v/>
      </c>
      <c r="P172">
        <f t="shared" si="6"/>
        <v>0</v>
      </c>
    </row>
    <row r="173" spans="1:16">
      <c r="A173">
        <v>169</v>
      </c>
      <c r="B173">
        <v>70</v>
      </c>
      <c r="E173">
        <v>68</v>
      </c>
      <c r="G173">
        <v>66</v>
      </c>
      <c r="I173">
        <v>71</v>
      </c>
      <c r="N173">
        <v>173</v>
      </c>
      <c r="O173" t="str">
        <f t="shared" si="5"/>
        <v/>
      </c>
      <c r="P173">
        <f t="shared" si="6"/>
        <v>0</v>
      </c>
    </row>
    <row r="174" spans="1:16">
      <c r="A174">
        <v>170</v>
      </c>
      <c r="B174">
        <v>71</v>
      </c>
      <c r="E174">
        <v>68</v>
      </c>
      <c r="G174">
        <v>66</v>
      </c>
      <c r="I174">
        <v>71</v>
      </c>
      <c r="N174">
        <v>174</v>
      </c>
      <c r="O174" t="str">
        <f t="shared" si="5"/>
        <v/>
      </c>
      <c r="P174">
        <f t="shared" si="6"/>
        <v>0</v>
      </c>
    </row>
    <row r="175" spans="1:16">
      <c r="A175">
        <v>171</v>
      </c>
      <c r="B175">
        <v>71</v>
      </c>
      <c r="E175">
        <v>68</v>
      </c>
      <c r="G175">
        <v>66</v>
      </c>
      <c r="I175">
        <v>71</v>
      </c>
      <c r="N175">
        <v>175</v>
      </c>
      <c r="O175" t="str">
        <f t="shared" si="5"/>
        <v/>
      </c>
      <c r="P175">
        <f t="shared" si="6"/>
        <v>0</v>
      </c>
    </row>
    <row r="176" spans="1:16">
      <c r="A176">
        <v>172</v>
      </c>
      <c r="B176">
        <v>71</v>
      </c>
      <c r="E176">
        <v>68</v>
      </c>
      <c r="G176">
        <v>66</v>
      </c>
      <c r="I176">
        <v>71</v>
      </c>
      <c r="N176">
        <v>176</v>
      </c>
      <c r="O176" t="str">
        <f t="shared" si="5"/>
        <v/>
      </c>
      <c r="P176">
        <f t="shared" si="6"/>
        <v>0</v>
      </c>
    </row>
    <row r="177" spans="1:16">
      <c r="A177">
        <v>173</v>
      </c>
      <c r="B177">
        <v>71</v>
      </c>
      <c r="E177">
        <v>68</v>
      </c>
      <c r="G177">
        <v>66</v>
      </c>
      <c r="I177">
        <v>71</v>
      </c>
      <c r="N177">
        <v>177</v>
      </c>
      <c r="O177" t="str">
        <f t="shared" si="5"/>
        <v/>
      </c>
      <c r="P177">
        <f t="shared" si="6"/>
        <v>0</v>
      </c>
    </row>
    <row r="178" spans="1:16">
      <c r="A178">
        <v>174</v>
      </c>
      <c r="B178">
        <v>71</v>
      </c>
      <c r="E178">
        <v>68</v>
      </c>
      <c r="G178">
        <v>66</v>
      </c>
      <c r="I178">
        <v>71</v>
      </c>
      <c r="N178">
        <v>178</v>
      </c>
      <c r="O178" t="str">
        <f t="shared" si="5"/>
        <v/>
      </c>
      <c r="P178">
        <f t="shared" si="6"/>
        <v>0</v>
      </c>
    </row>
    <row r="179" spans="1:16">
      <c r="A179">
        <v>175</v>
      </c>
      <c r="B179">
        <v>71</v>
      </c>
      <c r="E179">
        <v>68</v>
      </c>
      <c r="G179">
        <v>66</v>
      </c>
      <c r="I179">
        <v>71</v>
      </c>
      <c r="N179">
        <v>179</v>
      </c>
      <c r="O179" t="str">
        <f t="shared" si="5"/>
        <v/>
      </c>
      <c r="P179">
        <f t="shared" si="6"/>
        <v>0</v>
      </c>
    </row>
    <row r="180" spans="1:16">
      <c r="A180">
        <v>176</v>
      </c>
      <c r="B180">
        <v>71</v>
      </c>
      <c r="E180">
        <v>68</v>
      </c>
      <c r="G180">
        <v>66</v>
      </c>
      <c r="I180">
        <v>71</v>
      </c>
      <c r="N180">
        <v>180</v>
      </c>
      <c r="O180" t="str">
        <f t="shared" si="5"/>
        <v/>
      </c>
      <c r="P180">
        <f t="shared" si="6"/>
        <v>0</v>
      </c>
    </row>
    <row r="181" spans="1:16">
      <c r="A181">
        <v>177</v>
      </c>
      <c r="B181">
        <v>71</v>
      </c>
      <c r="E181">
        <v>68</v>
      </c>
      <c r="G181">
        <v>67</v>
      </c>
      <c r="I181">
        <v>72</v>
      </c>
      <c r="N181">
        <v>181</v>
      </c>
      <c r="O181" t="str">
        <f t="shared" si="5"/>
        <v/>
      </c>
      <c r="P181">
        <f t="shared" si="6"/>
        <v>0</v>
      </c>
    </row>
    <row r="182" spans="1:16">
      <c r="A182">
        <v>178</v>
      </c>
      <c r="B182">
        <v>71</v>
      </c>
      <c r="E182">
        <v>68</v>
      </c>
      <c r="G182">
        <v>67</v>
      </c>
      <c r="I182">
        <v>72</v>
      </c>
      <c r="N182">
        <v>182</v>
      </c>
      <c r="O182" t="str">
        <f t="shared" si="5"/>
        <v/>
      </c>
      <c r="P182">
        <f t="shared" si="6"/>
        <v>0</v>
      </c>
    </row>
    <row r="183" spans="1:16">
      <c r="A183">
        <v>179</v>
      </c>
      <c r="B183">
        <v>71</v>
      </c>
      <c r="E183">
        <v>68</v>
      </c>
      <c r="G183">
        <v>67</v>
      </c>
      <c r="I183">
        <v>72</v>
      </c>
      <c r="N183">
        <v>183</v>
      </c>
      <c r="O183" t="str">
        <f t="shared" si="5"/>
        <v/>
      </c>
      <c r="P183">
        <f t="shared" si="6"/>
        <v>0</v>
      </c>
    </row>
    <row r="184" spans="1:16">
      <c r="A184">
        <v>180</v>
      </c>
      <c r="B184">
        <v>71</v>
      </c>
      <c r="E184">
        <v>68</v>
      </c>
      <c r="G184">
        <v>67</v>
      </c>
      <c r="I184">
        <v>72</v>
      </c>
      <c r="N184">
        <v>184</v>
      </c>
      <c r="O184" t="str">
        <f t="shared" si="5"/>
        <v/>
      </c>
      <c r="P184">
        <f t="shared" si="6"/>
        <v>0</v>
      </c>
    </row>
    <row r="185" spans="1:16">
      <c r="A185">
        <v>181</v>
      </c>
      <c r="B185">
        <v>71</v>
      </c>
      <c r="E185">
        <v>68</v>
      </c>
      <c r="G185">
        <v>67</v>
      </c>
      <c r="I185">
        <v>72</v>
      </c>
      <c r="N185">
        <v>185</v>
      </c>
      <c r="O185" t="str">
        <f t="shared" si="5"/>
        <v/>
      </c>
      <c r="P185">
        <f t="shared" si="6"/>
        <v>0</v>
      </c>
    </row>
    <row r="186" spans="1:16">
      <c r="A186">
        <v>182</v>
      </c>
      <c r="B186">
        <v>71</v>
      </c>
      <c r="E186">
        <v>68</v>
      </c>
      <c r="G186">
        <v>67</v>
      </c>
      <c r="I186">
        <v>72</v>
      </c>
      <c r="N186">
        <v>186</v>
      </c>
      <c r="O186" t="str">
        <f t="shared" si="5"/>
        <v/>
      </c>
      <c r="P186">
        <f t="shared" si="6"/>
        <v>0</v>
      </c>
    </row>
    <row r="187" spans="1:16">
      <c r="A187">
        <v>183</v>
      </c>
      <c r="B187">
        <v>71</v>
      </c>
      <c r="E187">
        <v>68</v>
      </c>
      <c r="G187">
        <v>67</v>
      </c>
      <c r="I187">
        <v>72</v>
      </c>
      <c r="N187">
        <v>187</v>
      </c>
      <c r="O187" t="str">
        <f t="shared" si="5"/>
        <v/>
      </c>
      <c r="P187">
        <f t="shared" si="6"/>
        <v>0</v>
      </c>
    </row>
    <row r="188" spans="1:16">
      <c r="A188">
        <v>184</v>
      </c>
      <c r="B188">
        <v>72</v>
      </c>
      <c r="E188">
        <v>68</v>
      </c>
      <c r="G188">
        <v>68</v>
      </c>
      <c r="I188">
        <v>72</v>
      </c>
      <c r="N188">
        <v>188</v>
      </c>
      <c r="O188" t="str">
        <f t="shared" si="5"/>
        <v/>
      </c>
      <c r="P188">
        <f t="shared" si="6"/>
        <v>0</v>
      </c>
    </row>
    <row r="189" spans="1:16">
      <c r="A189">
        <v>185</v>
      </c>
      <c r="B189">
        <v>72</v>
      </c>
      <c r="E189">
        <v>68</v>
      </c>
      <c r="G189">
        <v>68</v>
      </c>
      <c r="I189">
        <v>72</v>
      </c>
      <c r="N189">
        <v>189</v>
      </c>
      <c r="O189" t="str">
        <f t="shared" si="5"/>
        <v/>
      </c>
      <c r="P189">
        <f t="shared" si="6"/>
        <v>0</v>
      </c>
    </row>
    <row r="190" spans="1:16">
      <c r="A190">
        <v>186</v>
      </c>
      <c r="B190">
        <v>72</v>
      </c>
      <c r="E190">
        <v>68</v>
      </c>
      <c r="G190">
        <v>68</v>
      </c>
      <c r="I190">
        <v>72</v>
      </c>
      <c r="N190">
        <v>190</v>
      </c>
      <c r="O190" t="str">
        <f t="shared" si="5"/>
        <v/>
      </c>
      <c r="P190">
        <f t="shared" si="6"/>
        <v>0</v>
      </c>
    </row>
    <row r="191" spans="1:16">
      <c r="A191">
        <v>187</v>
      </c>
      <c r="B191">
        <v>72</v>
      </c>
      <c r="E191">
        <v>68</v>
      </c>
      <c r="G191">
        <v>68</v>
      </c>
      <c r="I191">
        <v>72</v>
      </c>
      <c r="N191">
        <v>191</v>
      </c>
      <c r="O191" t="str">
        <f t="shared" si="5"/>
        <v/>
      </c>
      <c r="P191">
        <f t="shared" si="6"/>
        <v>0</v>
      </c>
    </row>
    <row r="192" spans="1:16">
      <c r="A192">
        <v>188</v>
      </c>
      <c r="B192">
        <v>72</v>
      </c>
      <c r="E192">
        <v>68</v>
      </c>
      <c r="G192">
        <v>68</v>
      </c>
      <c r="I192">
        <v>72</v>
      </c>
      <c r="N192">
        <v>192</v>
      </c>
      <c r="O192" t="str">
        <f t="shared" si="5"/>
        <v/>
      </c>
      <c r="P192">
        <f t="shared" si="6"/>
        <v>0</v>
      </c>
    </row>
    <row r="193" spans="1:16">
      <c r="A193">
        <v>189</v>
      </c>
      <c r="B193">
        <v>72</v>
      </c>
      <c r="E193">
        <v>68</v>
      </c>
      <c r="G193">
        <v>68</v>
      </c>
      <c r="I193">
        <v>72</v>
      </c>
      <c r="N193">
        <v>193</v>
      </c>
      <c r="O193" t="str">
        <f t="shared" ref="O193:O256" si="7">IF(N193&lt;=flips,sampmean(n,pop,popsize,newsample),"")</f>
        <v/>
      </c>
      <c r="P193">
        <f t="shared" ref="P193:P256" si="8">IF(N193&lt;=flips,O193^2,0)</f>
        <v>0</v>
      </c>
    </row>
    <row r="194" spans="1:16">
      <c r="A194">
        <v>190</v>
      </c>
      <c r="B194">
        <v>72</v>
      </c>
      <c r="E194">
        <v>68</v>
      </c>
      <c r="G194">
        <v>68</v>
      </c>
      <c r="I194">
        <v>72</v>
      </c>
      <c r="N194">
        <v>194</v>
      </c>
      <c r="O194" t="str">
        <f t="shared" si="7"/>
        <v/>
      </c>
      <c r="P194">
        <f t="shared" si="8"/>
        <v>0</v>
      </c>
    </row>
    <row r="195" spans="1:16">
      <c r="A195">
        <v>191</v>
      </c>
      <c r="B195">
        <v>72</v>
      </c>
      <c r="E195">
        <v>68</v>
      </c>
      <c r="G195">
        <v>68</v>
      </c>
      <c r="I195">
        <v>72</v>
      </c>
      <c r="N195">
        <v>195</v>
      </c>
      <c r="O195" t="str">
        <f t="shared" si="7"/>
        <v/>
      </c>
      <c r="P195">
        <f t="shared" si="8"/>
        <v>0</v>
      </c>
    </row>
    <row r="196" spans="1:16">
      <c r="A196">
        <v>192</v>
      </c>
      <c r="B196">
        <v>72</v>
      </c>
      <c r="E196">
        <v>68</v>
      </c>
      <c r="G196">
        <v>69</v>
      </c>
      <c r="I196">
        <v>72</v>
      </c>
      <c r="N196">
        <v>196</v>
      </c>
      <c r="O196" t="str">
        <f t="shared" si="7"/>
        <v/>
      </c>
      <c r="P196">
        <f t="shared" si="8"/>
        <v>0</v>
      </c>
    </row>
    <row r="197" spans="1:16">
      <c r="A197">
        <v>193</v>
      </c>
      <c r="B197">
        <v>72</v>
      </c>
      <c r="E197">
        <v>68</v>
      </c>
      <c r="G197">
        <v>69</v>
      </c>
      <c r="I197">
        <v>72</v>
      </c>
      <c r="N197">
        <v>197</v>
      </c>
      <c r="O197" t="str">
        <f t="shared" si="7"/>
        <v/>
      </c>
      <c r="P197">
        <f t="shared" si="8"/>
        <v>0</v>
      </c>
    </row>
    <row r="198" spans="1:16">
      <c r="A198">
        <v>194</v>
      </c>
      <c r="B198">
        <v>73</v>
      </c>
      <c r="E198">
        <v>68</v>
      </c>
      <c r="G198">
        <v>69</v>
      </c>
      <c r="I198">
        <v>72</v>
      </c>
      <c r="N198">
        <v>198</v>
      </c>
      <c r="O198" t="str">
        <f t="shared" si="7"/>
        <v/>
      </c>
      <c r="P198">
        <f t="shared" si="8"/>
        <v>0</v>
      </c>
    </row>
    <row r="199" spans="1:16">
      <c r="A199">
        <v>195</v>
      </c>
      <c r="B199">
        <v>73</v>
      </c>
      <c r="E199">
        <v>68</v>
      </c>
      <c r="G199">
        <v>69</v>
      </c>
      <c r="I199">
        <v>72</v>
      </c>
      <c r="N199">
        <v>199</v>
      </c>
      <c r="O199" t="str">
        <f t="shared" si="7"/>
        <v/>
      </c>
      <c r="P199">
        <f t="shared" si="8"/>
        <v>0</v>
      </c>
    </row>
    <row r="200" spans="1:16">
      <c r="A200">
        <v>196</v>
      </c>
      <c r="B200">
        <v>73</v>
      </c>
      <c r="E200">
        <v>68</v>
      </c>
      <c r="G200">
        <v>69</v>
      </c>
      <c r="I200">
        <v>72</v>
      </c>
      <c r="N200">
        <v>200</v>
      </c>
      <c r="O200" t="str">
        <f t="shared" si="7"/>
        <v/>
      </c>
      <c r="P200">
        <f t="shared" si="8"/>
        <v>0</v>
      </c>
    </row>
    <row r="201" spans="1:16">
      <c r="A201">
        <v>197</v>
      </c>
      <c r="B201">
        <v>73</v>
      </c>
      <c r="E201">
        <v>69</v>
      </c>
      <c r="G201">
        <v>69</v>
      </c>
      <c r="I201">
        <v>72</v>
      </c>
      <c r="N201">
        <v>201</v>
      </c>
      <c r="O201" t="str">
        <f t="shared" si="7"/>
        <v/>
      </c>
      <c r="P201">
        <f t="shared" si="8"/>
        <v>0</v>
      </c>
    </row>
    <row r="202" spans="1:16">
      <c r="A202">
        <v>198</v>
      </c>
      <c r="B202">
        <v>73</v>
      </c>
      <c r="E202">
        <v>69</v>
      </c>
      <c r="G202">
        <v>69</v>
      </c>
      <c r="I202">
        <v>72</v>
      </c>
      <c r="N202">
        <v>202</v>
      </c>
      <c r="O202" t="str">
        <f t="shared" si="7"/>
        <v/>
      </c>
      <c r="P202">
        <f t="shared" si="8"/>
        <v>0</v>
      </c>
    </row>
    <row r="203" spans="1:16">
      <c r="A203">
        <v>199</v>
      </c>
      <c r="B203">
        <v>73</v>
      </c>
      <c r="E203">
        <v>69</v>
      </c>
      <c r="G203">
        <v>69</v>
      </c>
      <c r="I203">
        <v>72</v>
      </c>
      <c r="N203">
        <v>203</v>
      </c>
      <c r="O203" t="str">
        <f t="shared" si="7"/>
        <v/>
      </c>
      <c r="P203">
        <f t="shared" si="8"/>
        <v>0</v>
      </c>
    </row>
    <row r="204" spans="1:16">
      <c r="A204">
        <v>200</v>
      </c>
      <c r="B204">
        <v>73</v>
      </c>
      <c r="E204">
        <v>69</v>
      </c>
      <c r="G204">
        <v>69</v>
      </c>
      <c r="I204">
        <v>72</v>
      </c>
      <c r="N204">
        <v>204</v>
      </c>
      <c r="O204" t="str">
        <f t="shared" si="7"/>
        <v/>
      </c>
      <c r="P204">
        <f t="shared" si="8"/>
        <v>0</v>
      </c>
    </row>
    <row r="205" spans="1:16">
      <c r="A205">
        <v>201</v>
      </c>
      <c r="B205">
        <v>73</v>
      </c>
      <c r="E205">
        <v>69</v>
      </c>
      <c r="G205">
        <v>70</v>
      </c>
      <c r="I205">
        <v>72</v>
      </c>
      <c r="N205">
        <v>205</v>
      </c>
      <c r="O205" t="str">
        <f t="shared" si="7"/>
        <v/>
      </c>
      <c r="P205">
        <f t="shared" si="8"/>
        <v>0</v>
      </c>
    </row>
    <row r="206" spans="1:16">
      <c r="A206">
        <v>202</v>
      </c>
      <c r="B206">
        <v>73</v>
      </c>
      <c r="E206">
        <v>69</v>
      </c>
      <c r="G206">
        <v>70</v>
      </c>
      <c r="I206">
        <v>72</v>
      </c>
      <c r="N206">
        <v>206</v>
      </c>
      <c r="O206" t="str">
        <f t="shared" si="7"/>
        <v/>
      </c>
      <c r="P206">
        <f t="shared" si="8"/>
        <v>0</v>
      </c>
    </row>
    <row r="207" spans="1:16">
      <c r="A207">
        <v>203</v>
      </c>
      <c r="B207">
        <v>74</v>
      </c>
      <c r="E207">
        <v>69</v>
      </c>
      <c r="G207">
        <v>70</v>
      </c>
      <c r="I207">
        <v>72</v>
      </c>
      <c r="N207">
        <v>207</v>
      </c>
      <c r="O207" t="str">
        <f t="shared" si="7"/>
        <v/>
      </c>
      <c r="P207">
        <f t="shared" si="8"/>
        <v>0</v>
      </c>
    </row>
    <row r="208" spans="1:16">
      <c r="A208">
        <v>204</v>
      </c>
      <c r="B208">
        <v>74</v>
      </c>
      <c r="E208">
        <v>69</v>
      </c>
      <c r="G208">
        <v>70</v>
      </c>
      <c r="I208">
        <v>72</v>
      </c>
      <c r="N208">
        <v>208</v>
      </c>
      <c r="O208" t="str">
        <f t="shared" si="7"/>
        <v/>
      </c>
      <c r="P208">
        <f t="shared" si="8"/>
        <v>0</v>
      </c>
    </row>
    <row r="209" spans="1:16">
      <c r="A209">
        <v>205</v>
      </c>
      <c r="B209">
        <v>74</v>
      </c>
      <c r="E209">
        <v>69</v>
      </c>
      <c r="G209">
        <v>70</v>
      </c>
      <c r="I209">
        <v>72</v>
      </c>
      <c r="N209">
        <v>209</v>
      </c>
      <c r="O209" t="str">
        <f t="shared" si="7"/>
        <v/>
      </c>
      <c r="P209">
        <f t="shared" si="8"/>
        <v>0</v>
      </c>
    </row>
    <row r="210" spans="1:16">
      <c r="A210">
        <v>206</v>
      </c>
      <c r="B210">
        <v>74</v>
      </c>
      <c r="E210">
        <v>69</v>
      </c>
      <c r="G210">
        <v>70</v>
      </c>
      <c r="I210">
        <v>72</v>
      </c>
      <c r="N210">
        <v>210</v>
      </c>
      <c r="O210" t="str">
        <f t="shared" si="7"/>
        <v/>
      </c>
      <c r="P210">
        <f t="shared" si="8"/>
        <v>0</v>
      </c>
    </row>
    <row r="211" spans="1:16">
      <c r="A211">
        <v>207</v>
      </c>
      <c r="B211">
        <v>74</v>
      </c>
      <c r="E211">
        <v>69</v>
      </c>
      <c r="G211">
        <v>70</v>
      </c>
      <c r="I211">
        <v>72</v>
      </c>
      <c r="N211">
        <v>211</v>
      </c>
      <c r="O211" t="str">
        <f t="shared" si="7"/>
        <v/>
      </c>
      <c r="P211">
        <f t="shared" si="8"/>
        <v>0</v>
      </c>
    </row>
    <row r="212" spans="1:16">
      <c r="A212">
        <v>208</v>
      </c>
      <c r="B212">
        <v>74</v>
      </c>
      <c r="E212">
        <v>69</v>
      </c>
      <c r="G212">
        <v>70</v>
      </c>
      <c r="I212">
        <v>72</v>
      </c>
      <c r="N212">
        <v>212</v>
      </c>
      <c r="O212" t="str">
        <f t="shared" si="7"/>
        <v/>
      </c>
      <c r="P212">
        <f t="shared" si="8"/>
        <v>0</v>
      </c>
    </row>
    <row r="213" spans="1:16">
      <c r="A213">
        <v>209</v>
      </c>
      <c r="B213">
        <v>75</v>
      </c>
      <c r="E213">
        <v>69</v>
      </c>
      <c r="G213">
        <v>70</v>
      </c>
      <c r="I213">
        <v>72</v>
      </c>
      <c r="N213">
        <v>213</v>
      </c>
      <c r="O213" t="str">
        <f t="shared" si="7"/>
        <v/>
      </c>
      <c r="P213">
        <f t="shared" si="8"/>
        <v>0</v>
      </c>
    </row>
    <row r="214" spans="1:16">
      <c r="A214">
        <v>210</v>
      </c>
      <c r="B214">
        <v>75</v>
      </c>
      <c r="E214">
        <v>69</v>
      </c>
      <c r="G214">
        <v>70</v>
      </c>
      <c r="I214">
        <v>72</v>
      </c>
      <c r="N214">
        <v>214</v>
      </c>
      <c r="O214" t="str">
        <f t="shared" si="7"/>
        <v/>
      </c>
      <c r="P214">
        <f t="shared" si="8"/>
        <v>0</v>
      </c>
    </row>
    <row r="215" spans="1:16">
      <c r="A215">
        <v>211</v>
      </c>
      <c r="E215">
        <v>69</v>
      </c>
      <c r="G215">
        <v>71</v>
      </c>
      <c r="I215">
        <v>72</v>
      </c>
      <c r="N215">
        <v>215</v>
      </c>
      <c r="O215" t="str">
        <f t="shared" si="7"/>
        <v/>
      </c>
      <c r="P215">
        <f t="shared" si="8"/>
        <v>0</v>
      </c>
    </row>
    <row r="216" spans="1:16">
      <c r="A216">
        <v>212</v>
      </c>
      <c r="E216">
        <v>69</v>
      </c>
      <c r="G216">
        <v>71</v>
      </c>
      <c r="I216">
        <v>72</v>
      </c>
      <c r="N216">
        <v>216</v>
      </c>
      <c r="O216" t="str">
        <f t="shared" si="7"/>
        <v/>
      </c>
      <c r="P216">
        <f t="shared" si="8"/>
        <v>0</v>
      </c>
    </row>
    <row r="217" spans="1:16">
      <c r="A217">
        <v>213</v>
      </c>
      <c r="E217">
        <v>69</v>
      </c>
      <c r="G217">
        <v>71</v>
      </c>
      <c r="I217">
        <v>72</v>
      </c>
      <c r="N217">
        <v>217</v>
      </c>
      <c r="O217" t="str">
        <f t="shared" si="7"/>
        <v/>
      </c>
      <c r="P217">
        <f t="shared" si="8"/>
        <v>0</v>
      </c>
    </row>
    <row r="218" spans="1:16">
      <c r="A218">
        <v>214</v>
      </c>
      <c r="E218">
        <v>69</v>
      </c>
      <c r="G218">
        <v>71</v>
      </c>
      <c r="I218">
        <v>72</v>
      </c>
      <c r="N218">
        <v>218</v>
      </c>
      <c r="O218" t="str">
        <f t="shared" si="7"/>
        <v/>
      </c>
      <c r="P218">
        <f t="shared" si="8"/>
        <v>0</v>
      </c>
    </row>
    <row r="219" spans="1:16">
      <c r="A219">
        <v>215</v>
      </c>
      <c r="E219">
        <v>69</v>
      </c>
      <c r="G219">
        <v>71</v>
      </c>
      <c r="I219">
        <v>72</v>
      </c>
      <c r="N219">
        <v>219</v>
      </c>
      <c r="O219" t="str">
        <f t="shared" si="7"/>
        <v/>
      </c>
      <c r="P219">
        <f t="shared" si="8"/>
        <v>0</v>
      </c>
    </row>
    <row r="220" spans="1:16">
      <c r="A220">
        <v>216</v>
      </c>
      <c r="E220">
        <v>69</v>
      </c>
      <c r="G220">
        <v>71</v>
      </c>
      <c r="I220">
        <v>72</v>
      </c>
      <c r="N220">
        <v>220</v>
      </c>
      <c r="O220" t="str">
        <f t="shared" si="7"/>
        <v/>
      </c>
      <c r="P220">
        <f t="shared" si="8"/>
        <v>0</v>
      </c>
    </row>
    <row r="221" spans="1:16">
      <c r="A221">
        <v>217</v>
      </c>
      <c r="E221">
        <v>69</v>
      </c>
      <c r="G221">
        <v>71</v>
      </c>
      <c r="I221">
        <v>72</v>
      </c>
      <c r="N221">
        <v>221</v>
      </c>
      <c r="O221" t="str">
        <f t="shared" si="7"/>
        <v/>
      </c>
      <c r="P221">
        <f t="shared" si="8"/>
        <v>0</v>
      </c>
    </row>
    <row r="222" spans="1:16">
      <c r="A222">
        <v>218</v>
      </c>
      <c r="E222">
        <v>69</v>
      </c>
      <c r="G222">
        <v>71</v>
      </c>
      <c r="I222">
        <v>72</v>
      </c>
      <c r="N222">
        <v>222</v>
      </c>
      <c r="O222" t="str">
        <f t="shared" si="7"/>
        <v/>
      </c>
      <c r="P222">
        <f t="shared" si="8"/>
        <v>0</v>
      </c>
    </row>
    <row r="223" spans="1:16">
      <c r="A223">
        <v>219</v>
      </c>
      <c r="E223">
        <v>69</v>
      </c>
      <c r="G223">
        <v>71</v>
      </c>
      <c r="I223">
        <v>72</v>
      </c>
      <c r="N223">
        <v>223</v>
      </c>
      <c r="O223" t="str">
        <f t="shared" si="7"/>
        <v/>
      </c>
      <c r="P223">
        <f t="shared" si="8"/>
        <v>0</v>
      </c>
    </row>
    <row r="224" spans="1:16">
      <c r="A224">
        <v>220</v>
      </c>
      <c r="E224">
        <v>69</v>
      </c>
      <c r="G224">
        <v>71</v>
      </c>
      <c r="I224">
        <v>72</v>
      </c>
      <c r="N224">
        <v>224</v>
      </c>
      <c r="O224" t="str">
        <f t="shared" si="7"/>
        <v/>
      </c>
      <c r="P224">
        <f t="shared" si="8"/>
        <v>0</v>
      </c>
    </row>
    <row r="225" spans="1:16">
      <c r="A225">
        <v>221</v>
      </c>
      <c r="E225">
        <v>69</v>
      </c>
      <c r="G225">
        <v>71</v>
      </c>
      <c r="I225">
        <v>72</v>
      </c>
      <c r="N225">
        <v>225</v>
      </c>
      <c r="O225" t="str">
        <f t="shared" si="7"/>
        <v/>
      </c>
      <c r="P225">
        <f t="shared" si="8"/>
        <v>0</v>
      </c>
    </row>
    <row r="226" spans="1:16">
      <c r="A226">
        <v>222</v>
      </c>
      <c r="E226">
        <v>69</v>
      </c>
      <c r="G226">
        <v>71</v>
      </c>
      <c r="I226">
        <v>72</v>
      </c>
      <c r="N226">
        <v>226</v>
      </c>
      <c r="O226" t="str">
        <f t="shared" si="7"/>
        <v/>
      </c>
      <c r="P226">
        <f t="shared" si="8"/>
        <v>0</v>
      </c>
    </row>
    <row r="227" spans="1:16">
      <c r="A227">
        <v>223</v>
      </c>
      <c r="E227">
        <v>69</v>
      </c>
      <c r="G227">
        <v>71</v>
      </c>
      <c r="I227">
        <v>72</v>
      </c>
      <c r="N227">
        <v>227</v>
      </c>
      <c r="O227" t="str">
        <f t="shared" si="7"/>
        <v/>
      </c>
      <c r="P227">
        <f t="shared" si="8"/>
        <v>0</v>
      </c>
    </row>
    <row r="228" spans="1:16">
      <c r="A228">
        <v>224</v>
      </c>
      <c r="E228">
        <v>69</v>
      </c>
      <c r="G228">
        <v>71</v>
      </c>
      <c r="I228">
        <v>72</v>
      </c>
      <c r="N228">
        <v>228</v>
      </c>
      <c r="O228" t="str">
        <f t="shared" si="7"/>
        <v/>
      </c>
      <c r="P228">
        <f t="shared" si="8"/>
        <v>0</v>
      </c>
    </row>
    <row r="229" spans="1:16">
      <c r="A229">
        <v>225</v>
      </c>
      <c r="E229">
        <v>69</v>
      </c>
      <c r="G229">
        <v>71</v>
      </c>
      <c r="I229">
        <v>72</v>
      </c>
      <c r="N229">
        <v>229</v>
      </c>
      <c r="O229" t="str">
        <f t="shared" si="7"/>
        <v/>
      </c>
      <c r="P229">
        <f t="shared" si="8"/>
        <v>0</v>
      </c>
    </row>
    <row r="230" spans="1:16">
      <c r="A230">
        <v>226</v>
      </c>
      <c r="E230">
        <v>69</v>
      </c>
      <c r="G230">
        <v>71</v>
      </c>
      <c r="I230">
        <v>72</v>
      </c>
      <c r="N230">
        <v>230</v>
      </c>
      <c r="O230" t="str">
        <f t="shared" si="7"/>
        <v/>
      </c>
      <c r="P230">
        <f t="shared" si="8"/>
        <v>0</v>
      </c>
    </row>
    <row r="231" spans="1:16">
      <c r="A231">
        <v>227</v>
      </c>
      <c r="E231">
        <v>69</v>
      </c>
      <c r="G231">
        <v>71</v>
      </c>
      <c r="I231">
        <v>72</v>
      </c>
      <c r="N231">
        <v>231</v>
      </c>
      <c r="O231" t="str">
        <f t="shared" si="7"/>
        <v/>
      </c>
      <c r="P231">
        <f t="shared" si="8"/>
        <v>0</v>
      </c>
    </row>
    <row r="232" spans="1:16">
      <c r="A232">
        <v>228</v>
      </c>
      <c r="E232">
        <v>69</v>
      </c>
      <c r="G232">
        <v>71</v>
      </c>
      <c r="I232">
        <v>72</v>
      </c>
      <c r="N232">
        <v>232</v>
      </c>
      <c r="O232" t="str">
        <f t="shared" si="7"/>
        <v/>
      </c>
      <c r="P232">
        <f t="shared" si="8"/>
        <v>0</v>
      </c>
    </row>
    <row r="233" spans="1:16">
      <c r="A233">
        <v>229</v>
      </c>
      <c r="E233">
        <v>69</v>
      </c>
      <c r="G233">
        <v>71</v>
      </c>
      <c r="I233">
        <v>72</v>
      </c>
      <c r="N233">
        <v>233</v>
      </c>
      <c r="O233" t="str">
        <f t="shared" si="7"/>
        <v/>
      </c>
      <c r="P233">
        <f t="shared" si="8"/>
        <v>0</v>
      </c>
    </row>
    <row r="234" spans="1:16">
      <c r="A234">
        <v>230</v>
      </c>
      <c r="E234">
        <v>69</v>
      </c>
      <c r="G234">
        <v>71</v>
      </c>
      <c r="I234">
        <v>72</v>
      </c>
      <c r="N234">
        <v>234</v>
      </c>
      <c r="O234" t="str">
        <f t="shared" si="7"/>
        <v/>
      </c>
      <c r="P234">
        <f t="shared" si="8"/>
        <v>0</v>
      </c>
    </row>
    <row r="235" spans="1:16">
      <c r="A235">
        <v>231</v>
      </c>
      <c r="E235">
        <v>70</v>
      </c>
      <c r="G235">
        <v>71</v>
      </c>
      <c r="I235">
        <v>72</v>
      </c>
      <c r="N235">
        <v>235</v>
      </c>
      <c r="O235" t="str">
        <f t="shared" si="7"/>
        <v/>
      </c>
      <c r="P235">
        <f t="shared" si="8"/>
        <v>0</v>
      </c>
    </row>
    <row r="236" spans="1:16">
      <c r="A236">
        <v>232</v>
      </c>
      <c r="E236">
        <v>70</v>
      </c>
      <c r="G236">
        <v>71</v>
      </c>
      <c r="I236">
        <v>72</v>
      </c>
      <c r="N236">
        <v>236</v>
      </c>
      <c r="O236" t="str">
        <f t="shared" si="7"/>
        <v/>
      </c>
      <c r="P236">
        <f t="shared" si="8"/>
        <v>0</v>
      </c>
    </row>
    <row r="237" spans="1:16">
      <c r="A237">
        <v>233</v>
      </c>
      <c r="E237">
        <v>70</v>
      </c>
      <c r="G237">
        <v>71</v>
      </c>
      <c r="I237">
        <v>72</v>
      </c>
      <c r="N237">
        <v>237</v>
      </c>
      <c r="O237" t="str">
        <f t="shared" si="7"/>
        <v/>
      </c>
      <c r="P237">
        <f t="shared" si="8"/>
        <v>0</v>
      </c>
    </row>
    <row r="238" spans="1:16">
      <c r="A238">
        <v>234</v>
      </c>
      <c r="E238">
        <v>70</v>
      </c>
      <c r="G238">
        <v>71</v>
      </c>
      <c r="I238">
        <v>72</v>
      </c>
      <c r="N238">
        <v>238</v>
      </c>
      <c r="O238" t="str">
        <f t="shared" si="7"/>
        <v/>
      </c>
      <c r="P238">
        <f t="shared" si="8"/>
        <v>0</v>
      </c>
    </row>
    <row r="239" spans="1:16">
      <c r="A239">
        <v>235</v>
      </c>
      <c r="E239">
        <v>70</v>
      </c>
      <c r="G239">
        <v>72</v>
      </c>
      <c r="I239">
        <v>73</v>
      </c>
      <c r="N239">
        <v>239</v>
      </c>
      <c r="O239" t="str">
        <f t="shared" si="7"/>
        <v/>
      </c>
      <c r="P239">
        <f t="shared" si="8"/>
        <v>0</v>
      </c>
    </row>
    <row r="240" spans="1:16">
      <c r="A240">
        <v>236</v>
      </c>
      <c r="E240">
        <v>70</v>
      </c>
      <c r="G240">
        <v>72</v>
      </c>
      <c r="I240">
        <v>73</v>
      </c>
      <c r="N240">
        <v>240</v>
      </c>
      <c r="O240" t="str">
        <f t="shared" si="7"/>
        <v/>
      </c>
      <c r="P240">
        <f t="shared" si="8"/>
        <v>0</v>
      </c>
    </row>
    <row r="241" spans="1:16">
      <c r="A241">
        <v>237</v>
      </c>
      <c r="E241">
        <v>70</v>
      </c>
      <c r="G241">
        <v>72</v>
      </c>
      <c r="I241">
        <v>73</v>
      </c>
      <c r="N241">
        <v>241</v>
      </c>
      <c r="O241" t="str">
        <f t="shared" si="7"/>
        <v/>
      </c>
      <c r="P241">
        <f t="shared" si="8"/>
        <v>0</v>
      </c>
    </row>
    <row r="242" spans="1:16">
      <c r="A242">
        <v>238</v>
      </c>
      <c r="E242">
        <v>70</v>
      </c>
      <c r="G242">
        <v>72</v>
      </c>
      <c r="I242">
        <v>73</v>
      </c>
      <c r="N242">
        <v>242</v>
      </c>
      <c r="O242" t="str">
        <f t="shared" si="7"/>
        <v/>
      </c>
      <c r="P242">
        <f t="shared" si="8"/>
        <v>0</v>
      </c>
    </row>
    <row r="243" spans="1:16">
      <c r="A243">
        <v>239</v>
      </c>
      <c r="E243">
        <v>70</v>
      </c>
      <c r="G243">
        <v>72</v>
      </c>
      <c r="I243">
        <v>73</v>
      </c>
      <c r="N243">
        <v>243</v>
      </c>
      <c r="O243" t="str">
        <f t="shared" si="7"/>
        <v/>
      </c>
      <c r="P243">
        <f t="shared" si="8"/>
        <v>0</v>
      </c>
    </row>
    <row r="244" spans="1:16">
      <c r="A244">
        <v>240</v>
      </c>
      <c r="E244">
        <v>70</v>
      </c>
      <c r="G244">
        <v>72</v>
      </c>
      <c r="I244">
        <v>73</v>
      </c>
      <c r="N244">
        <v>244</v>
      </c>
      <c r="O244" t="str">
        <f t="shared" si="7"/>
        <v/>
      </c>
      <c r="P244">
        <f t="shared" si="8"/>
        <v>0</v>
      </c>
    </row>
    <row r="245" spans="1:16">
      <c r="A245">
        <v>241</v>
      </c>
      <c r="E245">
        <v>70</v>
      </c>
      <c r="G245">
        <v>72</v>
      </c>
      <c r="I245">
        <v>73</v>
      </c>
      <c r="N245">
        <v>245</v>
      </c>
      <c r="O245" t="str">
        <f t="shared" si="7"/>
        <v/>
      </c>
      <c r="P245">
        <f t="shared" si="8"/>
        <v>0</v>
      </c>
    </row>
    <row r="246" spans="1:16">
      <c r="A246">
        <v>242</v>
      </c>
      <c r="E246">
        <v>70</v>
      </c>
      <c r="G246">
        <v>72</v>
      </c>
      <c r="I246">
        <v>73</v>
      </c>
      <c r="N246">
        <v>246</v>
      </c>
      <c r="O246" t="str">
        <f t="shared" si="7"/>
        <v/>
      </c>
      <c r="P246">
        <f t="shared" si="8"/>
        <v>0</v>
      </c>
    </row>
    <row r="247" spans="1:16">
      <c r="A247">
        <v>243</v>
      </c>
      <c r="E247">
        <v>70</v>
      </c>
      <c r="G247">
        <v>72</v>
      </c>
      <c r="I247">
        <v>73</v>
      </c>
      <c r="N247">
        <v>247</v>
      </c>
      <c r="O247" t="str">
        <f t="shared" si="7"/>
        <v/>
      </c>
      <c r="P247">
        <f t="shared" si="8"/>
        <v>0</v>
      </c>
    </row>
    <row r="248" spans="1:16">
      <c r="A248">
        <v>244</v>
      </c>
      <c r="E248">
        <v>70</v>
      </c>
      <c r="G248">
        <v>72</v>
      </c>
      <c r="I248">
        <v>73</v>
      </c>
      <c r="N248">
        <v>248</v>
      </c>
      <c r="O248" t="str">
        <f t="shared" si="7"/>
        <v/>
      </c>
      <c r="P248">
        <f t="shared" si="8"/>
        <v>0</v>
      </c>
    </row>
    <row r="249" spans="1:16">
      <c r="A249">
        <v>245</v>
      </c>
      <c r="E249">
        <v>70</v>
      </c>
      <c r="G249">
        <v>72</v>
      </c>
      <c r="I249">
        <v>73</v>
      </c>
      <c r="N249">
        <v>249</v>
      </c>
      <c r="O249" t="str">
        <f t="shared" si="7"/>
        <v/>
      </c>
      <c r="P249">
        <f t="shared" si="8"/>
        <v>0</v>
      </c>
    </row>
    <row r="250" spans="1:16">
      <c r="A250">
        <v>246</v>
      </c>
      <c r="E250">
        <v>70</v>
      </c>
      <c r="G250">
        <v>72</v>
      </c>
      <c r="I250">
        <v>73</v>
      </c>
      <c r="N250">
        <v>250</v>
      </c>
      <c r="O250" t="str">
        <f t="shared" si="7"/>
        <v/>
      </c>
      <c r="P250">
        <f t="shared" si="8"/>
        <v>0</v>
      </c>
    </row>
    <row r="251" spans="1:16">
      <c r="A251">
        <v>247</v>
      </c>
      <c r="E251">
        <v>70</v>
      </c>
      <c r="G251">
        <v>72</v>
      </c>
      <c r="I251">
        <v>73</v>
      </c>
      <c r="N251">
        <v>251</v>
      </c>
      <c r="O251" t="str">
        <f t="shared" si="7"/>
        <v/>
      </c>
      <c r="P251">
        <f t="shared" si="8"/>
        <v>0</v>
      </c>
    </row>
    <row r="252" spans="1:16">
      <c r="A252">
        <v>248</v>
      </c>
      <c r="E252">
        <v>70</v>
      </c>
      <c r="G252">
        <v>72</v>
      </c>
      <c r="I252">
        <v>73</v>
      </c>
      <c r="N252">
        <v>252</v>
      </c>
      <c r="O252" t="str">
        <f t="shared" si="7"/>
        <v/>
      </c>
      <c r="P252">
        <f t="shared" si="8"/>
        <v>0</v>
      </c>
    </row>
    <row r="253" spans="1:16">
      <c r="A253">
        <v>249</v>
      </c>
      <c r="E253">
        <v>70</v>
      </c>
      <c r="G253">
        <v>72</v>
      </c>
      <c r="I253">
        <v>73</v>
      </c>
      <c r="N253">
        <v>253</v>
      </c>
      <c r="O253" t="str">
        <f t="shared" si="7"/>
        <v/>
      </c>
      <c r="P253">
        <f t="shared" si="8"/>
        <v>0</v>
      </c>
    </row>
    <row r="254" spans="1:16">
      <c r="A254">
        <v>250</v>
      </c>
      <c r="E254">
        <v>70</v>
      </c>
      <c r="G254">
        <v>72</v>
      </c>
      <c r="I254">
        <v>73</v>
      </c>
      <c r="N254">
        <v>254</v>
      </c>
      <c r="O254" t="str">
        <f t="shared" si="7"/>
        <v/>
      </c>
      <c r="P254">
        <f t="shared" si="8"/>
        <v>0</v>
      </c>
    </row>
    <row r="255" spans="1:16">
      <c r="A255">
        <v>251</v>
      </c>
      <c r="E255">
        <v>70</v>
      </c>
      <c r="G255">
        <v>72</v>
      </c>
      <c r="I255">
        <v>73</v>
      </c>
      <c r="N255">
        <v>255</v>
      </c>
      <c r="O255" t="str">
        <f t="shared" si="7"/>
        <v/>
      </c>
      <c r="P255">
        <f t="shared" si="8"/>
        <v>0</v>
      </c>
    </row>
    <row r="256" spans="1:16">
      <c r="A256">
        <v>252</v>
      </c>
      <c r="E256">
        <v>70</v>
      </c>
      <c r="G256">
        <v>72</v>
      </c>
      <c r="I256">
        <v>73</v>
      </c>
      <c r="N256">
        <v>256</v>
      </c>
      <c r="O256" t="str">
        <f t="shared" si="7"/>
        <v/>
      </c>
      <c r="P256">
        <f t="shared" si="8"/>
        <v>0</v>
      </c>
    </row>
    <row r="257" spans="1:16">
      <c r="A257">
        <v>253</v>
      </c>
      <c r="E257">
        <v>70</v>
      </c>
      <c r="G257">
        <v>72</v>
      </c>
      <c r="I257">
        <v>73</v>
      </c>
      <c r="N257">
        <v>257</v>
      </c>
      <c r="O257" t="str">
        <f t="shared" ref="O257:O320" si="9">IF(N257&lt;=flips,sampmean(n,pop,popsize,newsample),"")</f>
        <v/>
      </c>
      <c r="P257">
        <f t="shared" ref="P257:P320" si="10">IF(N257&lt;=flips,O257^2,0)</f>
        <v>0</v>
      </c>
    </row>
    <row r="258" spans="1:16">
      <c r="A258">
        <v>254</v>
      </c>
      <c r="E258">
        <v>70</v>
      </c>
      <c r="G258">
        <v>72</v>
      </c>
      <c r="I258">
        <v>73</v>
      </c>
      <c r="N258">
        <v>258</v>
      </c>
      <c r="O258" t="str">
        <f t="shared" si="9"/>
        <v/>
      </c>
      <c r="P258">
        <f t="shared" si="10"/>
        <v>0</v>
      </c>
    </row>
    <row r="259" spans="1:16">
      <c r="A259">
        <v>255</v>
      </c>
      <c r="E259">
        <v>70</v>
      </c>
      <c r="G259">
        <v>72</v>
      </c>
      <c r="I259">
        <v>73</v>
      </c>
      <c r="N259">
        <v>259</v>
      </c>
      <c r="O259" t="str">
        <f t="shared" si="9"/>
        <v/>
      </c>
      <c r="P259">
        <f t="shared" si="10"/>
        <v>0</v>
      </c>
    </row>
    <row r="260" spans="1:16">
      <c r="A260">
        <v>256</v>
      </c>
      <c r="E260">
        <v>70</v>
      </c>
      <c r="G260">
        <v>72</v>
      </c>
      <c r="I260">
        <v>73</v>
      </c>
      <c r="N260">
        <v>260</v>
      </c>
      <c r="O260" t="str">
        <f t="shared" si="9"/>
        <v/>
      </c>
      <c r="P260">
        <f t="shared" si="10"/>
        <v>0</v>
      </c>
    </row>
    <row r="261" spans="1:16">
      <c r="A261">
        <v>257</v>
      </c>
      <c r="E261">
        <v>70</v>
      </c>
      <c r="G261">
        <v>72</v>
      </c>
      <c r="I261">
        <v>73</v>
      </c>
      <c r="N261">
        <v>261</v>
      </c>
      <c r="O261" t="str">
        <f t="shared" si="9"/>
        <v/>
      </c>
      <c r="P261">
        <f t="shared" si="10"/>
        <v>0</v>
      </c>
    </row>
    <row r="262" spans="1:16">
      <c r="A262">
        <v>258</v>
      </c>
      <c r="E262">
        <v>70</v>
      </c>
      <c r="G262">
        <v>72</v>
      </c>
      <c r="I262">
        <v>73</v>
      </c>
      <c r="N262">
        <v>262</v>
      </c>
      <c r="O262" t="str">
        <f t="shared" si="9"/>
        <v/>
      </c>
      <c r="P262">
        <f t="shared" si="10"/>
        <v>0</v>
      </c>
    </row>
    <row r="263" spans="1:16">
      <c r="A263">
        <v>259</v>
      </c>
      <c r="E263">
        <v>70</v>
      </c>
      <c r="G263">
        <v>72</v>
      </c>
      <c r="I263">
        <v>73</v>
      </c>
      <c r="N263">
        <v>263</v>
      </c>
      <c r="O263" t="str">
        <f t="shared" si="9"/>
        <v/>
      </c>
      <c r="P263">
        <f t="shared" si="10"/>
        <v>0</v>
      </c>
    </row>
    <row r="264" spans="1:16">
      <c r="A264">
        <v>260</v>
      </c>
      <c r="E264">
        <v>71</v>
      </c>
      <c r="G264">
        <v>72</v>
      </c>
      <c r="I264">
        <v>73</v>
      </c>
      <c r="N264">
        <v>264</v>
      </c>
      <c r="O264" t="str">
        <f t="shared" si="9"/>
        <v/>
      </c>
      <c r="P264">
        <f t="shared" si="10"/>
        <v>0</v>
      </c>
    </row>
    <row r="265" spans="1:16">
      <c r="A265">
        <v>261</v>
      </c>
      <c r="E265">
        <v>71</v>
      </c>
      <c r="G265">
        <v>72</v>
      </c>
      <c r="I265">
        <v>73</v>
      </c>
      <c r="N265">
        <v>265</v>
      </c>
      <c r="O265" t="str">
        <f t="shared" si="9"/>
        <v/>
      </c>
      <c r="P265">
        <f t="shared" si="10"/>
        <v>0</v>
      </c>
    </row>
    <row r="266" spans="1:16">
      <c r="A266">
        <v>262</v>
      </c>
      <c r="E266">
        <v>71</v>
      </c>
      <c r="G266">
        <v>72</v>
      </c>
      <c r="I266">
        <v>73</v>
      </c>
      <c r="N266">
        <v>266</v>
      </c>
      <c r="O266" t="str">
        <f t="shared" si="9"/>
        <v/>
      </c>
      <c r="P266">
        <f t="shared" si="10"/>
        <v>0</v>
      </c>
    </row>
    <row r="267" spans="1:16">
      <c r="A267">
        <v>263</v>
      </c>
      <c r="E267">
        <v>71</v>
      </c>
      <c r="G267">
        <v>72</v>
      </c>
      <c r="I267">
        <v>73</v>
      </c>
      <c r="N267">
        <v>267</v>
      </c>
      <c r="O267" t="str">
        <f t="shared" si="9"/>
        <v/>
      </c>
      <c r="P267">
        <f t="shared" si="10"/>
        <v>0</v>
      </c>
    </row>
    <row r="268" spans="1:16">
      <c r="A268">
        <v>264</v>
      </c>
      <c r="E268">
        <v>71</v>
      </c>
      <c r="G268">
        <v>72</v>
      </c>
      <c r="I268">
        <v>73</v>
      </c>
      <c r="N268">
        <v>268</v>
      </c>
      <c r="O268" t="str">
        <f t="shared" si="9"/>
        <v/>
      </c>
      <c r="P268">
        <f t="shared" si="10"/>
        <v>0</v>
      </c>
    </row>
    <row r="269" spans="1:16">
      <c r="A269">
        <v>265</v>
      </c>
      <c r="E269">
        <v>71</v>
      </c>
      <c r="G269">
        <v>72</v>
      </c>
      <c r="I269">
        <v>73</v>
      </c>
      <c r="N269">
        <v>269</v>
      </c>
      <c r="O269" t="str">
        <f t="shared" si="9"/>
        <v/>
      </c>
      <c r="P269">
        <f t="shared" si="10"/>
        <v>0</v>
      </c>
    </row>
    <row r="270" spans="1:16">
      <c r="A270">
        <v>266</v>
      </c>
      <c r="E270">
        <v>71</v>
      </c>
      <c r="G270">
        <v>72</v>
      </c>
      <c r="I270">
        <v>73</v>
      </c>
      <c r="N270">
        <v>270</v>
      </c>
      <c r="O270" t="str">
        <f t="shared" si="9"/>
        <v/>
      </c>
      <c r="P270">
        <f t="shared" si="10"/>
        <v>0</v>
      </c>
    </row>
    <row r="271" spans="1:16">
      <c r="A271">
        <v>267</v>
      </c>
      <c r="E271">
        <v>71</v>
      </c>
      <c r="G271">
        <v>72</v>
      </c>
      <c r="I271">
        <v>73</v>
      </c>
      <c r="N271">
        <v>271</v>
      </c>
      <c r="O271" t="str">
        <f t="shared" si="9"/>
        <v/>
      </c>
      <c r="P271">
        <f t="shared" si="10"/>
        <v>0</v>
      </c>
    </row>
    <row r="272" spans="1:16">
      <c r="A272">
        <v>268</v>
      </c>
      <c r="E272">
        <v>71</v>
      </c>
      <c r="G272">
        <v>72</v>
      </c>
      <c r="I272">
        <v>73</v>
      </c>
      <c r="N272">
        <v>272</v>
      </c>
      <c r="O272" t="str">
        <f t="shared" si="9"/>
        <v/>
      </c>
      <c r="P272">
        <f t="shared" si="10"/>
        <v>0</v>
      </c>
    </row>
    <row r="273" spans="1:16">
      <c r="A273">
        <v>269</v>
      </c>
      <c r="E273">
        <v>71</v>
      </c>
      <c r="G273">
        <v>73</v>
      </c>
      <c r="I273">
        <v>73</v>
      </c>
      <c r="N273">
        <v>273</v>
      </c>
      <c r="O273" t="str">
        <f t="shared" si="9"/>
        <v/>
      </c>
      <c r="P273">
        <f t="shared" si="10"/>
        <v>0</v>
      </c>
    </row>
    <row r="274" spans="1:16">
      <c r="A274">
        <v>270</v>
      </c>
      <c r="E274">
        <v>71</v>
      </c>
      <c r="G274">
        <v>73</v>
      </c>
      <c r="I274">
        <v>73</v>
      </c>
      <c r="N274">
        <v>274</v>
      </c>
      <c r="O274" t="str">
        <f t="shared" si="9"/>
        <v/>
      </c>
      <c r="P274">
        <f t="shared" si="10"/>
        <v>0</v>
      </c>
    </row>
    <row r="275" spans="1:16">
      <c r="A275">
        <v>271</v>
      </c>
      <c r="E275">
        <v>71</v>
      </c>
      <c r="G275">
        <v>73</v>
      </c>
      <c r="I275">
        <v>73</v>
      </c>
      <c r="N275">
        <v>275</v>
      </c>
      <c r="O275" t="str">
        <f t="shared" si="9"/>
        <v/>
      </c>
      <c r="P275">
        <f t="shared" si="10"/>
        <v>0</v>
      </c>
    </row>
    <row r="276" spans="1:16">
      <c r="A276">
        <v>272</v>
      </c>
      <c r="E276">
        <v>71</v>
      </c>
      <c r="G276">
        <v>73</v>
      </c>
      <c r="I276">
        <v>73</v>
      </c>
      <c r="N276">
        <v>276</v>
      </c>
      <c r="O276" t="str">
        <f t="shared" si="9"/>
        <v/>
      </c>
      <c r="P276">
        <f t="shared" si="10"/>
        <v>0</v>
      </c>
    </row>
    <row r="277" spans="1:16">
      <c r="A277">
        <v>273</v>
      </c>
      <c r="E277">
        <v>71</v>
      </c>
      <c r="G277">
        <v>73</v>
      </c>
      <c r="I277">
        <v>73</v>
      </c>
      <c r="N277">
        <v>277</v>
      </c>
      <c r="O277" t="str">
        <f t="shared" si="9"/>
        <v/>
      </c>
      <c r="P277">
        <f t="shared" si="10"/>
        <v>0</v>
      </c>
    </row>
    <row r="278" spans="1:16">
      <c r="A278">
        <v>274</v>
      </c>
      <c r="E278">
        <v>71</v>
      </c>
      <c r="G278">
        <v>73</v>
      </c>
      <c r="I278">
        <v>73</v>
      </c>
      <c r="N278">
        <v>278</v>
      </c>
      <c r="O278" t="str">
        <f t="shared" si="9"/>
        <v/>
      </c>
      <c r="P278">
        <f t="shared" si="10"/>
        <v>0</v>
      </c>
    </row>
    <row r="279" spans="1:16">
      <c r="A279">
        <v>275</v>
      </c>
      <c r="E279">
        <v>71</v>
      </c>
      <c r="G279">
        <v>73</v>
      </c>
      <c r="I279">
        <v>73</v>
      </c>
      <c r="N279">
        <v>279</v>
      </c>
      <c r="O279" t="str">
        <f t="shared" si="9"/>
        <v/>
      </c>
      <c r="P279">
        <f t="shared" si="10"/>
        <v>0</v>
      </c>
    </row>
    <row r="280" spans="1:16">
      <c r="A280">
        <v>276</v>
      </c>
      <c r="E280">
        <v>71</v>
      </c>
      <c r="G280">
        <v>73</v>
      </c>
      <c r="I280">
        <v>73</v>
      </c>
      <c r="N280">
        <v>280</v>
      </c>
      <c r="O280" t="str">
        <f t="shared" si="9"/>
        <v/>
      </c>
      <c r="P280">
        <f t="shared" si="10"/>
        <v>0</v>
      </c>
    </row>
    <row r="281" spans="1:16">
      <c r="A281">
        <v>277</v>
      </c>
      <c r="E281">
        <v>71</v>
      </c>
      <c r="G281">
        <v>73</v>
      </c>
      <c r="I281">
        <v>73</v>
      </c>
      <c r="N281">
        <v>281</v>
      </c>
      <c r="O281" t="str">
        <f t="shared" si="9"/>
        <v/>
      </c>
      <c r="P281">
        <f t="shared" si="10"/>
        <v>0</v>
      </c>
    </row>
    <row r="282" spans="1:16">
      <c r="A282">
        <v>278</v>
      </c>
      <c r="E282">
        <v>71</v>
      </c>
      <c r="G282">
        <v>73</v>
      </c>
      <c r="I282">
        <v>73</v>
      </c>
      <c r="N282">
        <v>282</v>
      </c>
      <c r="O282" t="str">
        <f t="shared" si="9"/>
        <v/>
      </c>
      <c r="P282">
        <f t="shared" si="10"/>
        <v>0</v>
      </c>
    </row>
    <row r="283" spans="1:16">
      <c r="A283">
        <v>279</v>
      </c>
      <c r="E283">
        <v>71</v>
      </c>
      <c r="G283">
        <v>73</v>
      </c>
      <c r="I283">
        <v>73</v>
      </c>
      <c r="N283">
        <v>283</v>
      </c>
      <c r="O283" t="str">
        <f t="shared" si="9"/>
        <v/>
      </c>
      <c r="P283">
        <f t="shared" si="10"/>
        <v>0</v>
      </c>
    </row>
    <row r="284" spans="1:16">
      <c r="A284">
        <v>280</v>
      </c>
      <c r="E284">
        <v>71</v>
      </c>
      <c r="G284">
        <v>73</v>
      </c>
      <c r="I284">
        <v>73</v>
      </c>
      <c r="N284">
        <v>284</v>
      </c>
      <c r="O284" t="str">
        <f t="shared" si="9"/>
        <v/>
      </c>
      <c r="P284">
        <f t="shared" si="10"/>
        <v>0</v>
      </c>
    </row>
    <row r="285" spans="1:16">
      <c r="A285">
        <v>281</v>
      </c>
      <c r="E285">
        <v>71</v>
      </c>
      <c r="G285">
        <v>73</v>
      </c>
      <c r="I285">
        <v>73</v>
      </c>
      <c r="N285">
        <v>285</v>
      </c>
      <c r="O285" t="str">
        <f t="shared" si="9"/>
        <v/>
      </c>
      <c r="P285">
        <f t="shared" si="10"/>
        <v>0</v>
      </c>
    </row>
    <row r="286" spans="1:16">
      <c r="A286">
        <v>282</v>
      </c>
      <c r="E286">
        <v>71</v>
      </c>
      <c r="G286">
        <v>73</v>
      </c>
      <c r="I286">
        <v>73</v>
      </c>
      <c r="N286">
        <v>286</v>
      </c>
      <c r="O286" t="str">
        <f t="shared" si="9"/>
        <v/>
      </c>
      <c r="P286">
        <f t="shared" si="10"/>
        <v>0</v>
      </c>
    </row>
    <row r="287" spans="1:16">
      <c r="A287">
        <v>283</v>
      </c>
      <c r="E287">
        <v>71</v>
      </c>
      <c r="G287">
        <v>73</v>
      </c>
      <c r="I287">
        <v>73</v>
      </c>
      <c r="N287">
        <v>287</v>
      </c>
      <c r="O287" t="str">
        <f t="shared" si="9"/>
        <v/>
      </c>
      <c r="P287">
        <f t="shared" si="10"/>
        <v>0</v>
      </c>
    </row>
    <row r="288" spans="1:16">
      <c r="A288">
        <v>284</v>
      </c>
      <c r="E288">
        <v>71</v>
      </c>
      <c r="G288">
        <v>73</v>
      </c>
      <c r="I288">
        <v>73</v>
      </c>
      <c r="N288">
        <v>288</v>
      </c>
      <c r="O288" t="str">
        <f t="shared" si="9"/>
        <v/>
      </c>
      <c r="P288">
        <f t="shared" si="10"/>
        <v>0</v>
      </c>
    </row>
    <row r="289" spans="1:16">
      <c r="A289">
        <v>285</v>
      </c>
      <c r="E289">
        <v>71</v>
      </c>
      <c r="G289">
        <v>73</v>
      </c>
      <c r="I289">
        <v>73</v>
      </c>
      <c r="N289">
        <v>289</v>
      </c>
      <c r="O289" t="str">
        <f t="shared" si="9"/>
        <v/>
      </c>
      <c r="P289">
        <f t="shared" si="10"/>
        <v>0</v>
      </c>
    </row>
    <row r="290" spans="1:16">
      <c r="A290">
        <v>286</v>
      </c>
      <c r="E290">
        <v>71</v>
      </c>
      <c r="G290">
        <v>73</v>
      </c>
      <c r="I290">
        <v>73</v>
      </c>
      <c r="N290">
        <v>290</v>
      </c>
      <c r="O290" t="str">
        <f t="shared" si="9"/>
        <v/>
      </c>
      <c r="P290">
        <f t="shared" si="10"/>
        <v>0</v>
      </c>
    </row>
    <row r="291" spans="1:16">
      <c r="A291">
        <v>287</v>
      </c>
      <c r="E291">
        <v>71</v>
      </c>
      <c r="G291">
        <v>73</v>
      </c>
      <c r="I291">
        <v>73</v>
      </c>
      <c r="N291">
        <v>291</v>
      </c>
      <c r="O291" t="str">
        <f t="shared" si="9"/>
        <v/>
      </c>
      <c r="P291">
        <f t="shared" si="10"/>
        <v>0</v>
      </c>
    </row>
    <row r="292" spans="1:16">
      <c r="A292">
        <v>288</v>
      </c>
      <c r="E292">
        <v>71</v>
      </c>
      <c r="G292">
        <v>73</v>
      </c>
      <c r="I292">
        <v>73</v>
      </c>
      <c r="N292">
        <v>292</v>
      </c>
      <c r="O292" t="str">
        <f t="shared" si="9"/>
        <v/>
      </c>
      <c r="P292">
        <f t="shared" si="10"/>
        <v>0</v>
      </c>
    </row>
    <row r="293" spans="1:16">
      <c r="A293">
        <v>289</v>
      </c>
      <c r="E293">
        <v>71</v>
      </c>
      <c r="G293">
        <v>73</v>
      </c>
      <c r="I293">
        <v>73</v>
      </c>
      <c r="N293">
        <v>293</v>
      </c>
      <c r="O293" t="str">
        <f t="shared" si="9"/>
        <v/>
      </c>
      <c r="P293">
        <f t="shared" si="10"/>
        <v>0</v>
      </c>
    </row>
    <row r="294" spans="1:16">
      <c r="A294">
        <v>290</v>
      </c>
      <c r="E294">
        <v>71</v>
      </c>
      <c r="G294">
        <v>73</v>
      </c>
      <c r="I294">
        <v>73</v>
      </c>
      <c r="N294">
        <v>294</v>
      </c>
      <c r="O294" t="str">
        <f t="shared" si="9"/>
        <v/>
      </c>
      <c r="P294">
        <f t="shared" si="10"/>
        <v>0</v>
      </c>
    </row>
    <row r="295" spans="1:16">
      <c r="A295">
        <v>291</v>
      </c>
      <c r="E295">
        <v>71</v>
      </c>
      <c r="G295">
        <v>73</v>
      </c>
      <c r="I295">
        <v>73</v>
      </c>
      <c r="N295">
        <v>295</v>
      </c>
      <c r="O295" t="str">
        <f t="shared" si="9"/>
        <v/>
      </c>
      <c r="P295">
        <f t="shared" si="10"/>
        <v>0</v>
      </c>
    </row>
    <row r="296" spans="1:16">
      <c r="A296">
        <v>292</v>
      </c>
      <c r="E296">
        <v>71</v>
      </c>
      <c r="G296">
        <v>73</v>
      </c>
      <c r="I296">
        <v>73</v>
      </c>
      <c r="N296">
        <v>296</v>
      </c>
      <c r="O296" t="str">
        <f t="shared" si="9"/>
        <v/>
      </c>
      <c r="P296">
        <f t="shared" si="10"/>
        <v>0</v>
      </c>
    </row>
    <row r="297" spans="1:16">
      <c r="A297">
        <v>293</v>
      </c>
      <c r="E297">
        <v>71</v>
      </c>
      <c r="G297">
        <v>73</v>
      </c>
      <c r="I297">
        <v>73</v>
      </c>
      <c r="N297">
        <v>297</v>
      </c>
      <c r="O297" t="str">
        <f t="shared" si="9"/>
        <v/>
      </c>
      <c r="P297">
        <f t="shared" si="10"/>
        <v>0</v>
      </c>
    </row>
    <row r="298" spans="1:16">
      <c r="A298">
        <v>294</v>
      </c>
      <c r="E298">
        <v>71</v>
      </c>
      <c r="G298">
        <v>73</v>
      </c>
      <c r="I298">
        <v>73</v>
      </c>
      <c r="N298">
        <v>298</v>
      </c>
      <c r="O298" t="str">
        <f t="shared" si="9"/>
        <v/>
      </c>
      <c r="P298">
        <f t="shared" si="10"/>
        <v>0</v>
      </c>
    </row>
    <row r="299" spans="1:16">
      <c r="A299">
        <v>295</v>
      </c>
      <c r="E299">
        <v>71</v>
      </c>
      <c r="G299">
        <v>73</v>
      </c>
      <c r="I299">
        <v>74</v>
      </c>
      <c r="N299">
        <v>299</v>
      </c>
      <c r="O299" t="str">
        <f t="shared" si="9"/>
        <v/>
      </c>
      <c r="P299">
        <f t="shared" si="10"/>
        <v>0</v>
      </c>
    </row>
    <row r="300" spans="1:16">
      <c r="A300">
        <v>296</v>
      </c>
      <c r="E300">
        <v>71</v>
      </c>
      <c r="G300">
        <v>73</v>
      </c>
      <c r="I300">
        <v>74</v>
      </c>
      <c r="N300">
        <v>300</v>
      </c>
      <c r="O300" t="str">
        <f t="shared" si="9"/>
        <v/>
      </c>
      <c r="P300">
        <f t="shared" si="10"/>
        <v>0</v>
      </c>
    </row>
    <row r="301" spans="1:16">
      <c r="A301">
        <v>297</v>
      </c>
      <c r="E301">
        <v>71</v>
      </c>
      <c r="G301">
        <v>73</v>
      </c>
      <c r="I301">
        <v>74</v>
      </c>
      <c r="N301">
        <v>301</v>
      </c>
      <c r="O301" t="str">
        <f t="shared" si="9"/>
        <v/>
      </c>
      <c r="P301">
        <f t="shared" si="10"/>
        <v>0</v>
      </c>
    </row>
    <row r="302" spans="1:16">
      <c r="A302">
        <v>298</v>
      </c>
      <c r="E302">
        <v>71</v>
      </c>
      <c r="G302">
        <v>73</v>
      </c>
      <c r="I302">
        <v>74</v>
      </c>
      <c r="N302">
        <v>302</v>
      </c>
      <c r="O302" t="str">
        <f t="shared" si="9"/>
        <v/>
      </c>
      <c r="P302">
        <f t="shared" si="10"/>
        <v>0</v>
      </c>
    </row>
    <row r="303" spans="1:16">
      <c r="A303">
        <v>299</v>
      </c>
      <c r="E303">
        <v>71</v>
      </c>
      <c r="G303">
        <v>73</v>
      </c>
      <c r="I303">
        <v>74</v>
      </c>
      <c r="N303">
        <v>303</v>
      </c>
      <c r="O303" t="str">
        <f t="shared" si="9"/>
        <v/>
      </c>
      <c r="P303">
        <f t="shared" si="10"/>
        <v>0</v>
      </c>
    </row>
    <row r="304" spans="1:16">
      <c r="A304">
        <v>300</v>
      </c>
      <c r="E304">
        <v>71</v>
      </c>
      <c r="G304">
        <v>73</v>
      </c>
      <c r="I304">
        <v>74</v>
      </c>
      <c r="N304">
        <v>304</v>
      </c>
      <c r="O304" t="str">
        <f t="shared" si="9"/>
        <v/>
      </c>
      <c r="P304">
        <f t="shared" si="10"/>
        <v>0</v>
      </c>
    </row>
    <row r="305" spans="1:16">
      <c r="A305">
        <v>301</v>
      </c>
      <c r="E305">
        <v>71</v>
      </c>
      <c r="G305">
        <v>73</v>
      </c>
      <c r="I305">
        <v>74</v>
      </c>
      <c r="N305">
        <v>305</v>
      </c>
      <c r="O305" t="str">
        <f t="shared" si="9"/>
        <v/>
      </c>
      <c r="P305">
        <f t="shared" si="10"/>
        <v>0</v>
      </c>
    </row>
    <row r="306" spans="1:16">
      <c r="A306">
        <v>302</v>
      </c>
      <c r="E306">
        <v>71</v>
      </c>
      <c r="G306">
        <v>73</v>
      </c>
      <c r="I306">
        <v>74</v>
      </c>
      <c r="N306">
        <v>306</v>
      </c>
      <c r="O306" t="str">
        <f t="shared" si="9"/>
        <v/>
      </c>
      <c r="P306">
        <f t="shared" si="10"/>
        <v>0</v>
      </c>
    </row>
    <row r="307" spans="1:16">
      <c r="A307">
        <v>303</v>
      </c>
      <c r="E307">
        <v>71</v>
      </c>
      <c r="G307">
        <v>73</v>
      </c>
      <c r="I307">
        <v>74</v>
      </c>
      <c r="N307">
        <v>307</v>
      </c>
      <c r="O307" t="str">
        <f t="shared" si="9"/>
        <v/>
      </c>
      <c r="P307">
        <f t="shared" si="10"/>
        <v>0</v>
      </c>
    </row>
    <row r="308" spans="1:16">
      <c r="A308">
        <v>304</v>
      </c>
      <c r="E308">
        <v>72</v>
      </c>
      <c r="G308">
        <v>73</v>
      </c>
      <c r="I308">
        <v>74</v>
      </c>
      <c r="N308">
        <v>308</v>
      </c>
      <c r="O308" t="str">
        <f t="shared" si="9"/>
        <v/>
      </c>
      <c r="P308">
        <f t="shared" si="10"/>
        <v>0</v>
      </c>
    </row>
    <row r="309" spans="1:16">
      <c r="A309">
        <v>305</v>
      </c>
      <c r="E309">
        <v>72</v>
      </c>
      <c r="G309">
        <v>73</v>
      </c>
      <c r="I309">
        <v>74</v>
      </c>
      <c r="N309">
        <v>309</v>
      </c>
      <c r="O309" t="str">
        <f t="shared" si="9"/>
        <v/>
      </c>
      <c r="P309">
        <f t="shared" si="10"/>
        <v>0</v>
      </c>
    </row>
    <row r="310" spans="1:16">
      <c r="A310">
        <v>306</v>
      </c>
      <c r="E310">
        <v>72</v>
      </c>
      <c r="G310">
        <v>73</v>
      </c>
      <c r="I310">
        <v>74</v>
      </c>
      <c r="N310">
        <v>310</v>
      </c>
      <c r="O310" t="str">
        <f t="shared" si="9"/>
        <v/>
      </c>
      <c r="P310">
        <f t="shared" si="10"/>
        <v>0</v>
      </c>
    </row>
    <row r="311" spans="1:16">
      <c r="A311">
        <v>307</v>
      </c>
      <c r="E311">
        <v>72</v>
      </c>
      <c r="G311">
        <v>73</v>
      </c>
      <c r="I311">
        <v>74</v>
      </c>
      <c r="N311">
        <v>311</v>
      </c>
      <c r="O311" t="str">
        <f t="shared" si="9"/>
        <v/>
      </c>
      <c r="P311">
        <f t="shared" si="10"/>
        <v>0</v>
      </c>
    </row>
    <row r="312" spans="1:16">
      <c r="A312">
        <v>308</v>
      </c>
      <c r="E312">
        <v>72</v>
      </c>
      <c r="G312">
        <v>73</v>
      </c>
      <c r="I312">
        <v>74</v>
      </c>
      <c r="N312">
        <v>312</v>
      </c>
      <c r="O312" t="str">
        <f t="shared" si="9"/>
        <v/>
      </c>
      <c r="P312">
        <f t="shared" si="10"/>
        <v>0</v>
      </c>
    </row>
    <row r="313" spans="1:16">
      <c r="A313">
        <v>309</v>
      </c>
      <c r="E313">
        <v>72</v>
      </c>
      <c r="G313">
        <v>73</v>
      </c>
      <c r="I313">
        <v>74</v>
      </c>
      <c r="N313">
        <v>313</v>
      </c>
      <c r="O313" t="str">
        <f t="shared" si="9"/>
        <v/>
      </c>
      <c r="P313">
        <f t="shared" si="10"/>
        <v>0</v>
      </c>
    </row>
    <row r="314" spans="1:16">
      <c r="A314">
        <v>310</v>
      </c>
      <c r="E314">
        <v>72</v>
      </c>
      <c r="G314">
        <v>73</v>
      </c>
      <c r="I314">
        <v>74</v>
      </c>
      <c r="N314">
        <v>314</v>
      </c>
      <c r="O314" t="str">
        <f t="shared" si="9"/>
        <v/>
      </c>
      <c r="P314">
        <f t="shared" si="10"/>
        <v>0</v>
      </c>
    </row>
    <row r="315" spans="1:16">
      <c r="A315">
        <v>311</v>
      </c>
      <c r="E315">
        <v>72</v>
      </c>
      <c r="G315">
        <v>73</v>
      </c>
      <c r="I315">
        <v>74</v>
      </c>
      <c r="N315">
        <v>315</v>
      </c>
      <c r="O315" t="str">
        <f t="shared" si="9"/>
        <v/>
      </c>
      <c r="P315">
        <f t="shared" si="10"/>
        <v>0</v>
      </c>
    </row>
    <row r="316" spans="1:16">
      <c r="A316">
        <v>312</v>
      </c>
      <c r="E316">
        <v>72</v>
      </c>
      <c r="G316">
        <v>73</v>
      </c>
      <c r="I316">
        <v>74</v>
      </c>
      <c r="N316">
        <v>316</v>
      </c>
      <c r="O316" t="str">
        <f t="shared" si="9"/>
        <v/>
      </c>
      <c r="P316">
        <f t="shared" si="10"/>
        <v>0</v>
      </c>
    </row>
    <row r="317" spans="1:16">
      <c r="A317">
        <v>313</v>
      </c>
      <c r="E317">
        <v>72</v>
      </c>
      <c r="G317">
        <v>73</v>
      </c>
      <c r="I317">
        <v>74</v>
      </c>
      <c r="N317">
        <v>317</v>
      </c>
      <c r="O317" t="str">
        <f t="shared" si="9"/>
        <v/>
      </c>
      <c r="P317">
        <f t="shared" si="10"/>
        <v>0</v>
      </c>
    </row>
    <row r="318" spans="1:16">
      <c r="A318">
        <v>314</v>
      </c>
      <c r="E318">
        <v>72</v>
      </c>
      <c r="G318">
        <v>74</v>
      </c>
      <c r="I318">
        <v>74</v>
      </c>
      <c r="N318">
        <v>318</v>
      </c>
      <c r="O318" t="str">
        <f t="shared" si="9"/>
        <v/>
      </c>
      <c r="P318">
        <f t="shared" si="10"/>
        <v>0</v>
      </c>
    </row>
    <row r="319" spans="1:16">
      <c r="A319">
        <v>315</v>
      </c>
      <c r="E319">
        <v>72</v>
      </c>
      <c r="G319">
        <v>74</v>
      </c>
      <c r="I319">
        <v>74</v>
      </c>
      <c r="N319">
        <v>319</v>
      </c>
      <c r="O319" t="str">
        <f t="shared" si="9"/>
        <v/>
      </c>
      <c r="P319">
        <f t="shared" si="10"/>
        <v>0</v>
      </c>
    </row>
    <row r="320" spans="1:16">
      <c r="A320">
        <v>316</v>
      </c>
      <c r="E320">
        <v>72</v>
      </c>
      <c r="G320">
        <v>74</v>
      </c>
      <c r="I320">
        <v>74</v>
      </c>
      <c r="N320">
        <v>320</v>
      </c>
      <c r="O320" t="str">
        <f t="shared" si="9"/>
        <v/>
      </c>
      <c r="P320">
        <f t="shared" si="10"/>
        <v>0</v>
      </c>
    </row>
    <row r="321" spans="1:16">
      <c r="A321">
        <v>317</v>
      </c>
      <c r="E321">
        <v>72</v>
      </c>
      <c r="G321">
        <v>74</v>
      </c>
      <c r="I321">
        <v>74</v>
      </c>
      <c r="N321">
        <v>321</v>
      </c>
      <c r="O321" t="str">
        <f t="shared" ref="O321:O384" si="11">IF(N321&lt;=flips,sampmean(n,pop,popsize,newsample),"")</f>
        <v/>
      </c>
      <c r="P321">
        <f t="shared" ref="P321:P384" si="12">IF(N321&lt;=flips,O321^2,0)</f>
        <v>0</v>
      </c>
    </row>
    <row r="322" spans="1:16">
      <c r="A322">
        <v>318</v>
      </c>
      <c r="E322">
        <v>72</v>
      </c>
      <c r="G322">
        <v>74</v>
      </c>
      <c r="I322">
        <v>74</v>
      </c>
      <c r="N322">
        <v>322</v>
      </c>
      <c r="O322" t="str">
        <f t="shared" si="11"/>
        <v/>
      </c>
      <c r="P322">
        <f t="shared" si="12"/>
        <v>0</v>
      </c>
    </row>
    <row r="323" spans="1:16">
      <c r="A323">
        <v>319</v>
      </c>
      <c r="E323">
        <v>72</v>
      </c>
      <c r="G323">
        <v>74</v>
      </c>
      <c r="I323">
        <v>74</v>
      </c>
      <c r="N323">
        <v>323</v>
      </c>
      <c r="O323" t="str">
        <f t="shared" si="11"/>
        <v/>
      </c>
      <c r="P323">
        <f t="shared" si="12"/>
        <v>0</v>
      </c>
    </row>
    <row r="324" spans="1:16">
      <c r="A324">
        <v>320</v>
      </c>
      <c r="E324">
        <v>72</v>
      </c>
      <c r="G324">
        <v>74</v>
      </c>
      <c r="I324">
        <v>74</v>
      </c>
      <c r="N324">
        <v>324</v>
      </c>
      <c r="O324" t="str">
        <f t="shared" si="11"/>
        <v/>
      </c>
      <c r="P324">
        <f t="shared" si="12"/>
        <v>0</v>
      </c>
    </row>
    <row r="325" spans="1:16">
      <c r="A325">
        <v>321</v>
      </c>
      <c r="E325">
        <v>72</v>
      </c>
      <c r="G325">
        <v>74</v>
      </c>
      <c r="I325">
        <v>74</v>
      </c>
      <c r="N325">
        <v>325</v>
      </c>
      <c r="O325" t="str">
        <f t="shared" si="11"/>
        <v/>
      </c>
      <c r="P325">
        <f t="shared" si="12"/>
        <v>0</v>
      </c>
    </row>
    <row r="326" spans="1:16">
      <c r="A326">
        <v>322</v>
      </c>
      <c r="E326">
        <v>72</v>
      </c>
      <c r="G326">
        <v>74</v>
      </c>
      <c r="I326">
        <v>74</v>
      </c>
      <c r="N326">
        <v>326</v>
      </c>
      <c r="O326" t="str">
        <f t="shared" si="11"/>
        <v/>
      </c>
      <c r="P326">
        <f t="shared" si="12"/>
        <v>0</v>
      </c>
    </row>
    <row r="327" spans="1:16">
      <c r="A327">
        <v>323</v>
      </c>
      <c r="E327">
        <v>72</v>
      </c>
      <c r="G327">
        <v>74</v>
      </c>
      <c r="I327">
        <v>74</v>
      </c>
      <c r="N327">
        <v>327</v>
      </c>
      <c r="O327" t="str">
        <f t="shared" si="11"/>
        <v/>
      </c>
      <c r="P327">
        <f t="shared" si="12"/>
        <v>0</v>
      </c>
    </row>
    <row r="328" spans="1:16">
      <c r="A328">
        <v>324</v>
      </c>
      <c r="E328">
        <v>72</v>
      </c>
      <c r="G328">
        <v>74</v>
      </c>
      <c r="I328">
        <v>74</v>
      </c>
      <c r="N328">
        <v>328</v>
      </c>
      <c r="O328" t="str">
        <f t="shared" si="11"/>
        <v/>
      </c>
      <c r="P328">
        <f t="shared" si="12"/>
        <v>0</v>
      </c>
    </row>
    <row r="329" spans="1:16">
      <c r="A329">
        <v>325</v>
      </c>
      <c r="E329">
        <v>72</v>
      </c>
      <c r="G329">
        <v>74</v>
      </c>
      <c r="I329">
        <v>74</v>
      </c>
      <c r="N329">
        <v>329</v>
      </c>
      <c r="O329" t="str">
        <f t="shared" si="11"/>
        <v/>
      </c>
      <c r="P329">
        <f t="shared" si="12"/>
        <v>0</v>
      </c>
    </row>
    <row r="330" spans="1:16">
      <c r="A330">
        <v>326</v>
      </c>
      <c r="E330">
        <v>72</v>
      </c>
      <c r="G330">
        <v>74</v>
      </c>
      <c r="I330">
        <v>74</v>
      </c>
      <c r="N330">
        <v>330</v>
      </c>
      <c r="O330" t="str">
        <f t="shared" si="11"/>
        <v/>
      </c>
      <c r="P330">
        <f t="shared" si="12"/>
        <v>0</v>
      </c>
    </row>
    <row r="331" spans="1:16">
      <c r="A331">
        <v>327</v>
      </c>
      <c r="E331">
        <v>72</v>
      </c>
      <c r="G331">
        <v>74</v>
      </c>
      <c r="I331">
        <v>74</v>
      </c>
      <c r="N331">
        <v>331</v>
      </c>
      <c r="O331" t="str">
        <f t="shared" si="11"/>
        <v/>
      </c>
      <c r="P331">
        <f t="shared" si="12"/>
        <v>0</v>
      </c>
    </row>
    <row r="332" spans="1:16">
      <c r="A332">
        <v>328</v>
      </c>
      <c r="E332">
        <v>72</v>
      </c>
      <c r="G332">
        <v>74</v>
      </c>
      <c r="I332">
        <v>74</v>
      </c>
      <c r="N332">
        <v>332</v>
      </c>
      <c r="O332" t="str">
        <f t="shared" si="11"/>
        <v/>
      </c>
      <c r="P332">
        <f t="shared" si="12"/>
        <v>0</v>
      </c>
    </row>
    <row r="333" spans="1:16">
      <c r="A333">
        <v>329</v>
      </c>
      <c r="E333">
        <v>72</v>
      </c>
      <c r="G333">
        <v>74</v>
      </c>
      <c r="I333">
        <v>74</v>
      </c>
      <c r="N333">
        <v>333</v>
      </c>
      <c r="O333" t="str">
        <f t="shared" si="11"/>
        <v/>
      </c>
      <c r="P333">
        <f t="shared" si="12"/>
        <v>0</v>
      </c>
    </row>
    <row r="334" spans="1:16">
      <c r="A334">
        <v>330</v>
      </c>
      <c r="E334">
        <v>72</v>
      </c>
      <c r="G334">
        <v>74</v>
      </c>
      <c r="I334">
        <v>74</v>
      </c>
      <c r="N334">
        <v>334</v>
      </c>
      <c r="O334" t="str">
        <f t="shared" si="11"/>
        <v/>
      </c>
      <c r="P334">
        <f t="shared" si="12"/>
        <v>0</v>
      </c>
    </row>
    <row r="335" spans="1:16">
      <c r="A335">
        <v>331</v>
      </c>
      <c r="E335">
        <v>72</v>
      </c>
      <c r="G335">
        <v>74</v>
      </c>
      <c r="I335">
        <v>74</v>
      </c>
      <c r="N335">
        <v>335</v>
      </c>
      <c r="O335" t="str">
        <f t="shared" si="11"/>
        <v/>
      </c>
      <c r="P335">
        <f t="shared" si="12"/>
        <v>0</v>
      </c>
    </row>
    <row r="336" spans="1:16">
      <c r="A336">
        <v>332</v>
      </c>
      <c r="E336">
        <v>72</v>
      </c>
      <c r="G336">
        <v>74</v>
      </c>
      <c r="I336">
        <v>74</v>
      </c>
      <c r="N336">
        <v>336</v>
      </c>
      <c r="O336" t="str">
        <f t="shared" si="11"/>
        <v/>
      </c>
      <c r="P336">
        <f t="shared" si="12"/>
        <v>0</v>
      </c>
    </row>
    <row r="337" spans="1:16">
      <c r="A337">
        <v>333</v>
      </c>
      <c r="E337">
        <v>72</v>
      </c>
      <c r="G337">
        <v>74</v>
      </c>
      <c r="I337">
        <v>74</v>
      </c>
      <c r="N337">
        <v>337</v>
      </c>
      <c r="O337" t="str">
        <f t="shared" si="11"/>
        <v/>
      </c>
      <c r="P337">
        <f t="shared" si="12"/>
        <v>0</v>
      </c>
    </row>
    <row r="338" spans="1:16">
      <c r="A338">
        <v>334</v>
      </c>
      <c r="E338">
        <v>72</v>
      </c>
      <c r="G338">
        <v>74</v>
      </c>
      <c r="I338">
        <v>74</v>
      </c>
      <c r="N338">
        <v>338</v>
      </c>
      <c r="O338" t="str">
        <f t="shared" si="11"/>
        <v/>
      </c>
      <c r="P338">
        <f t="shared" si="12"/>
        <v>0</v>
      </c>
    </row>
    <row r="339" spans="1:16">
      <c r="A339">
        <v>335</v>
      </c>
      <c r="E339">
        <v>72</v>
      </c>
      <c r="G339">
        <v>74</v>
      </c>
      <c r="I339">
        <v>74</v>
      </c>
      <c r="N339">
        <v>339</v>
      </c>
      <c r="O339" t="str">
        <f t="shared" si="11"/>
        <v/>
      </c>
      <c r="P339">
        <f t="shared" si="12"/>
        <v>0</v>
      </c>
    </row>
    <row r="340" spans="1:16">
      <c r="A340">
        <v>336</v>
      </c>
      <c r="E340">
        <v>72</v>
      </c>
      <c r="G340">
        <v>74</v>
      </c>
      <c r="I340">
        <v>74</v>
      </c>
      <c r="N340">
        <v>340</v>
      </c>
      <c r="O340" t="str">
        <f t="shared" si="11"/>
        <v/>
      </c>
      <c r="P340">
        <f t="shared" si="12"/>
        <v>0</v>
      </c>
    </row>
    <row r="341" spans="1:16">
      <c r="A341">
        <v>337</v>
      </c>
      <c r="E341">
        <v>72</v>
      </c>
      <c r="G341">
        <v>74</v>
      </c>
      <c r="I341">
        <v>74</v>
      </c>
      <c r="N341">
        <v>341</v>
      </c>
      <c r="O341" t="str">
        <f t="shared" si="11"/>
        <v/>
      </c>
      <c r="P341">
        <f t="shared" si="12"/>
        <v>0</v>
      </c>
    </row>
    <row r="342" spans="1:16">
      <c r="A342">
        <v>338</v>
      </c>
      <c r="E342">
        <v>72</v>
      </c>
      <c r="G342">
        <v>74</v>
      </c>
      <c r="I342">
        <v>74</v>
      </c>
      <c r="N342">
        <v>342</v>
      </c>
      <c r="O342" t="str">
        <f t="shared" si="11"/>
        <v/>
      </c>
      <c r="P342">
        <f t="shared" si="12"/>
        <v>0</v>
      </c>
    </row>
    <row r="343" spans="1:16">
      <c r="A343">
        <v>339</v>
      </c>
      <c r="E343">
        <v>72</v>
      </c>
      <c r="G343">
        <v>74</v>
      </c>
      <c r="I343">
        <v>74</v>
      </c>
      <c r="N343">
        <v>343</v>
      </c>
      <c r="O343" t="str">
        <f t="shared" si="11"/>
        <v/>
      </c>
      <c r="P343">
        <f t="shared" si="12"/>
        <v>0</v>
      </c>
    </row>
    <row r="344" spans="1:16">
      <c r="A344">
        <v>340</v>
      </c>
      <c r="E344">
        <v>72</v>
      </c>
      <c r="G344">
        <v>74</v>
      </c>
      <c r="I344">
        <v>74</v>
      </c>
      <c r="N344">
        <v>344</v>
      </c>
      <c r="O344" t="str">
        <f t="shared" si="11"/>
        <v/>
      </c>
      <c r="P344">
        <f t="shared" si="12"/>
        <v>0</v>
      </c>
    </row>
    <row r="345" spans="1:16">
      <c r="A345">
        <v>341</v>
      </c>
      <c r="E345">
        <v>73</v>
      </c>
      <c r="G345">
        <v>74</v>
      </c>
      <c r="I345">
        <v>74</v>
      </c>
      <c r="N345">
        <v>345</v>
      </c>
      <c r="O345" t="str">
        <f t="shared" si="11"/>
        <v/>
      </c>
      <c r="P345">
        <f t="shared" si="12"/>
        <v>0</v>
      </c>
    </row>
    <row r="346" spans="1:16">
      <c r="A346">
        <v>342</v>
      </c>
      <c r="E346">
        <v>73</v>
      </c>
      <c r="G346">
        <v>74</v>
      </c>
      <c r="I346">
        <v>74</v>
      </c>
      <c r="N346">
        <v>346</v>
      </c>
      <c r="O346" t="str">
        <f t="shared" si="11"/>
        <v/>
      </c>
      <c r="P346">
        <f t="shared" si="12"/>
        <v>0</v>
      </c>
    </row>
    <row r="347" spans="1:16">
      <c r="A347">
        <v>343</v>
      </c>
      <c r="E347">
        <v>73</v>
      </c>
      <c r="G347">
        <v>74</v>
      </c>
      <c r="I347">
        <v>74</v>
      </c>
      <c r="N347">
        <v>347</v>
      </c>
      <c r="O347" t="str">
        <f t="shared" si="11"/>
        <v/>
      </c>
      <c r="P347">
        <f t="shared" si="12"/>
        <v>0</v>
      </c>
    </row>
    <row r="348" spans="1:16">
      <c r="A348">
        <v>344</v>
      </c>
      <c r="E348">
        <v>73</v>
      </c>
      <c r="G348">
        <v>74</v>
      </c>
      <c r="I348">
        <v>74</v>
      </c>
      <c r="N348">
        <v>348</v>
      </c>
      <c r="O348" t="str">
        <f t="shared" si="11"/>
        <v/>
      </c>
      <c r="P348">
        <f t="shared" si="12"/>
        <v>0</v>
      </c>
    </row>
    <row r="349" spans="1:16">
      <c r="A349">
        <v>345</v>
      </c>
      <c r="E349">
        <v>73</v>
      </c>
      <c r="G349">
        <v>74</v>
      </c>
      <c r="I349">
        <v>74</v>
      </c>
      <c r="N349">
        <v>349</v>
      </c>
      <c r="O349" t="str">
        <f t="shared" si="11"/>
        <v/>
      </c>
      <c r="P349">
        <f t="shared" si="12"/>
        <v>0</v>
      </c>
    </row>
    <row r="350" spans="1:16">
      <c r="A350">
        <v>346</v>
      </c>
      <c r="E350">
        <v>73</v>
      </c>
      <c r="G350">
        <v>74</v>
      </c>
      <c r="I350">
        <v>74</v>
      </c>
      <c r="N350">
        <v>350</v>
      </c>
      <c r="O350" t="str">
        <f t="shared" si="11"/>
        <v/>
      </c>
      <c r="P350">
        <f t="shared" si="12"/>
        <v>0</v>
      </c>
    </row>
    <row r="351" spans="1:16">
      <c r="A351">
        <v>347</v>
      </c>
      <c r="E351">
        <v>73</v>
      </c>
      <c r="G351">
        <v>74</v>
      </c>
      <c r="I351">
        <v>74</v>
      </c>
      <c r="N351">
        <v>351</v>
      </c>
      <c r="O351" t="str">
        <f t="shared" si="11"/>
        <v/>
      </c>
      <c r="P351">
        <f t="shared" si="12"/>
        <v>0</v>
      </c>
    </row>
    <row r="352" spans="1:16">
      <c r="A352">
        <v>348</v>
      </c>
      <c r="E352">
        <v>73</v>
      </c>
      <c r="G352">
        <v>74</v>
      </c>
      <c r="I352">
        <v>74</v>
      </c>
      <c r="N352">
        <v>352</v>
      </c>
      <c r="O352" t="str">
        <f t="shared" si="11"/>
        <v/>
      </c>
      <c r="P352">
        <f t="shared" si="12"/>
        <v>0</v>
      </c>
    </row>
    <row r="353" spans="1:16">
      <c r="A353">
        <v>349</v>
      </c>
      <c r="E353">
        <v>73</v>
      </c>
      <c r="G353">
        <v>74</v>
      </c>
      <c r="I353">
        <v>75</v>
      </c>
      <c r="N353">
        <v>353</v>
      </c>
      <c r="O353" t="str">
        <f t="shared" si="11"/>
        <v/>
      </c>
      <c r="P353">
        <f t="shared" si="12"/>
        <v>0</v>
      </c>
    </row>
    <row r="354" spans="1:16">
      <c r="A354">
        <v>350</v>
      </c>
      <c r="E354">
        <v>73</v>
      </c>
      <c r="G354">
        <v>74</v>
      </c>
      <c r="I354">
        <v>75</v>
      </c>
      <c r="N354">
        <v>354</v>
      </c>
      <c r="O354" t="str">
        <f t="shared" si="11"/>
        <v/>
      </c>
      <c r="P354">
        <f t="shared" si="12"/>
        <v>0</v>
      </c>
    </row>
    <row r="355" spans="1:16">
      <c r="A355">
        <v>351</v>
      </c>
      <c r="E355">
        <v>73</v>
      </c>
      <c r="G355">
        <v>74</v>
      </c>
      <c r="I355">
        <v>75</v>
      </c>
      <c r="N355">
        <v>355</v>
      </c>
      <c r="O355" t="str">
        <f t="shared" si="11"/>
        <v/>
      </c>
      <c r="P355">
        <f t="shared" si="12"/>
        <v>0</v>
      </c>
    </row>
    <row r="356" spans="1:16">
      <c r="A356">
        <v>352</v>
      </c>
      <c r="E356">
        <v>73</v>
      </c>
      <c r="G356">
        <v>74</v>
      </c>
      <c r="I356">
        <v>75</v>
      </c>
      <c r="N356">
        <v>356</v>
      </c>
      <c r="O356" t="str">
        <f t="shared" si="11"/>
        <v/>
      </c>
      <c r="P356">
        <f t="shared" si="12"/>
        <v>0</v>
      </c>
    </row>
    <row r="357" spans="1:16">
      <c r="A357">
        <v>353</v>
      </c>
      <c r="E357">
        <v>73</v>
      </c>
      <c r="G357">
        <v>74</v>
      </c>
      <c r="I357">
        <v>75</v>
      </c>
      <c r="N357">
        <v>357</v>
      </c>
      <c r="O357" t="str">
        <f t="shared" si="11"/>
        <v/>
      </c>
      <c r="P357">
        <f t="shared" si="12"/>
        <v>0</v>
      </c>
    </row>
    <row r="358" spans="1:16">
      <c r="A358">
        <v>354</v>
      </c>
      <c r="E358">
        <v>73</v>
      </c>
      <c r="G358">
        <v>74</v>
      </c>
      <c r="I358">
        <v>75</v>
      </c>
      <c r="N358">
        <v>358</v>
      </c>
      <c r="O358" t="str">
        <f t="shared" si="11"/>
        <v/>
      </c>
      <c r="P358">
        <f t="shared" si="12"/>
        <v>0</v>
      </c>
    </row>
    <row r="359" spans="1:16">
      <c r="A359">
        <v>355</v>
      </c>
      <c r="E359">
        <v>73</v>
      </c>
      <c r="G359">
        <v>75</v>
      </c>
      <c r="I359">
        <v>75</v>
      </c>
      <c r="N359">
        <v>359</v>
      </c>
      <c r="O359" t="str">
        <f t="shared" si="11"/>
        <v/>
      </c>
      <c r="P359">
        <f t="shared" si="12"/>
        <v>0</v>
      </c>
    </row>
    <row r="360" spans="1:16">
      <c r="A360">
        <v>356</v>
      </c>
      <c r="E360">
        <v>73</v>
      </c>
      <c r="G360">
        <v>75</v>
      </c>
      <c r="I360">
        <v>75</v>
      </c>
      <c r="N360">
        <v>360</v>
      </c>
      <c r="O360" t="str">
        <f t="shared" si="11"/>
        <v/>
      </c>
      <c r="P360">
        <f t="shared" si="12"/>
        <v>0</v>
      </c>
    </row>
    <row r="361" spans="1:16">
      <c r="A361">
        <v>357</v>
      </c>
      <c r="E361">
        <v>73</v>
      </c>
      <c r="G361">
        <v>75</v>
      </c>
      <c r="I361">
        <v>75</v>
      </c>
      <c r="N361">
        <v>361</v>
      </c>
      <c r="O361" t="str">
        <f t="shared" si="11"/>
        <v/>
      </c>
      <c r="P361">
        <f t="shared" si="12"/>
        <v>0</v>
      </c>
    </row>
    <row r="362" spans="1:16">
      <c r="A362">
        <v>358</v>
      </c>
      <c r="E362">
        <v>73</v>
      </c>
      <c r="G362">
        <v>75</v>
      </c>
      <c r="I362">
        <v>75</v>
      </c>
      <c r="N362">
        <v>362</v>
      </c>
      <c r="O362" t="str">
        <f t="shared" si="11"/>
        <v/>
      </c>
      <c r="P362">
        <f t="shared" si="12"/>
        <v>0</v>
      </c>
    </row>
    <row r="363" spans="1:16">
      <c r="A363">
        <v>359</v>
      </c>
      <c r="E363">
        <v>73</v>
      </c>
      <c r="G363">
        <v>75</v>
      </c>
      <c r="I363">
        <v>75</v>
      </c>
      <c r="N363">
        <v>363</v>
      </c>
      <c r="O363" t="str">
        <f t="shared" si="11"/>
        <v/>
      </c>
      <c r="P363">
        <f t="shared" si="12"/>
        <v>0</v>
      </c>
    </row>
    <row r="364" spans="1:16">
      <c r="A364">
        <v>360</v>
      </c>
      <c r="E364">
        <v>73</v>
      </c>
      <c r="G364">
        <v>75</v>
      </c>
      <c r="I364">
        <v>75</v>
      </c>
      <c r="N364">
        <v>364</v>
      </c>
      <c r="O364" t="str">
        <f t="shared" si="11"/>
        <v/>
      </c>
      <c r="P364">
        <f t="shared" si="12"/>
        <v>0</v>
      </c>
    </row>
    <row r="365" spans="1:16">
      <c r="A365">
        <v>361</v>
      </c>
      <c r="E365">
        <v>73</v>
      </c>
      <c r="G365">
        <v>75</v>
      </c>
      <c r="I365">
        <v>75</v>
      </c>
      <c r="N365">
        <v>365</v>
      </c>
      <c r="O365" t="str">
        <f t="shared" si="11"/>
        <v/>
      </c>
      <c r="P365">
        <f t="shared" si="12"/>
        <v>0</v>
      </c>
    </row>
    <row r="366" spans="1:16">
      <c r="A366">
        <v>362</v>
      </c>
      <c r="E366">
        <v>73</v>
      </c>
      <c r="G366">
        <v>75</v>
      </c>
      <c r="I366">
        <v>75</v>
      </c>
      <c r="N366">
        <v>366</v>
      </c>
      <c r="O366" t="str">
        <f t="shared" si="11"/>
        <v/>
      </c>
      <c r="P366">
        <f t="shared" si="12"/>
        <v>0</v>
      </c>
    </row>
    <row r="367" spans="1:16">
      <c r="A367">
        <v>363</v>
      </c>
      <c r="E367">
        <v>73</v>
      </c>
      <c r="G367">
        <v>75</v>
      </c>
      <c r="I367">
        <v>75</v>
      </c>
      <c r="N367">
        <v>367</v>
      </c>
      <c r="O367" t="str">
        <f t="shared" si="11"/>
        <v/>
      </c>
      <c r="P367">
        <f t="shared" si="12"/>
        <v>0</v>
      </c>
    </row>
    <row r="368" spans="1:16">
      <c r="A368">
        <v>364</v>
      </c>
      <c r="E368">
        <v>73</v>
      </c>
      <c r="G368">
        <v>75</v>
      </c>
      <c r="I368">
        <v>75</v>
      </c>
      <c r="N368">
        <v>368</v>
      </c>
      <c r="O368" t="str">
        <f t="shared" si="11"/>
        <v/>
      </c>
      <c r="P368">
        <f t="shared" si="12"/>
        <v>0</v>
      </c>
    </row>
    <row r="369" spans="1:16">
      <c r="A369">
        <v>365</v>
      </c>
      <c r="E369">
        <v>73</v>
      </c>
      <c r="G369">
        <v>75</v>
      </c>
      <c r="I369">
        <v>75</v>
      </c>
      <c r="N369">
        <v>369</v>
      </c>
      <c r="O369" t="str">
        <f t="shared" si="11"/>
        <v/>
      </c>
      <c r="P369">
        <f t="shared" si="12"/>
        <v>0</v>
      </c>
    </row>
    <row r="370" spans="1:16">
      <c r="A370">
        <v>366</v>
      </c>
      <c r="E370">
        <v>73</v>
      </c>
      <c r="G370">
        <v>75</v>
      </c>
      <c r="I370">
        <v>75</v>
      </c>
      <c r="N370">
        <v>370</v>
      </c>
      <c r="O370" t="str">
        <f t="shared" si="11"/>
        <v/>
      </c>
      <c r="P370">
        <f t="shared" si="12"/>
        <v>0</v>
      </c>
    </row>
    <row r="371" spans="1:16">
      <c r="A371">
        <v>367</v>
      </c>
      <c r="E371">
        <v>73</v>
      </c>
      <c r="G371">
        <v>75</v>
      </c>
      <c r="I371">
        <v>75</v>
      </c>
      <c r="N371">
        <v>371</v>
      </c>
      <c r="O371" t="str">
        <f t="shared" si="11"/>
        <v/>
      </c>
      <c r="P371">
        <f t="shared" si="12"/>
        <v>0</v>
      </c>
    </row>
    <row r="372" spans="1:16">
      <c r="A372">
        <v>368</v>
      </c>
      <c r="E372">
        <v>73</v>
      </c>
      <c r="G372">
        <v>75</v>
      </c>
      <c r="I372">
        <v>75</v>
      </c>
      <c r="N372">
        <v>372</v>
      </c>
      <c r="O372" t="str">
        <f t="shared" si="11"/>
        <v/>
      </c>
      <c r="P372">
        <f t="shared" si="12"/>
        <v>0</v>
      </c>
    </row>
    <row r="373" spans="1:16">
      <c r="A373">
        <v>369</v>
      </c>
      <c r="E373">
        <v>74</v>
      </c>
      <c r="G373">
        <v>75</v>
      </c>
      <c r="I373">
        <v>75</v>
      </c>
      <c r="N373">
        <v>373</v>
      </c>
      <c r="O373" t="str">
        <f t="shared" si="11"/>
        <v/>
      </c>
      <c r="P373">
        <f t="shared" si="12"/>
        <v>0</v>
      </c>
    </row>
    <row r="374" spans="1:16">
      <c r="A374">
        <v>370</v>
      </c>
      <c r="E374">
        <v>74</v>
      </c>
      <c r="G374">
        <v>75</v>
      </c>
      <c r="I374">
        <v>75</v>
      </c>
      <c r="N374">
        <v>374</v>
      </c>
      <c r="O374" t="str">
        <f t="shared" si="11"/>
        <v/>
      </c>
      <c r="P374">
        <f t="shared" si="12"/>
        <v>0</v>
      </c>
    </row>
    <row r="375" spans="1:16">
      <c r="A375">
        <v>371</v>
      </c>
      <c r="E375">
        <v>74</v>
      </c>
      <c r="G375">
        <v>75</v>
      </c>
      <c r="I375">
        <v>75</v>
      </c>
      <c r="N375">
        <v>375</v>
      </c>
      <c r="O375" t="str">
        <f t="shared" si="11"/>
        <v/>
      </c>
      <c r="P375">
        <f t="shared" si="12"/>
        <v>0</v>
      </c>
    </row>
    <row r="376" spans="1:16">
      <c r="A376">
        <v>372</v>
      </c>
      <c r="E376">
        <v>74</v>
      </c>
      <c r="G376">
        <v>75</v>
      </c>
      <c r="I376">
        <v>75</v>
      </c>
      <c r="N376">
        <v>376</v>
      </c>
      <c r="O376" t="str">
        <f t="shared" si="11"/>
        <v/>
      </c>
      <c r="P376">
        <f t="shared" si="12"/>
        <v>0</v>
      </c>
    </row>
    <row r="377" spans="1:16">
      <c r="A377">
        <v>373</v>
      </c>
      <c r="E377">
        <v>74</v>
      </c>
      <c r="G377">
        <v>75</v>
      </c>
      <c r="I377">
        <v>75</v>
      </c>
      <c r="N377">
        <v>377</v>
      </c>
      <c r="O377" t="str">
        <f t="shared" si="11"/>
        <v/>
      </c>
      <c r="P377">
        <f t="shared" si="12"/>
        <v>0</v>
      </c>
    </row>
    <row r="378" spans="1:16">
      <c r="A378">
        <v>374</v>
      </c>
      <c r="E378">
        <v>74</v>
      </c>
      <c r="G378">
        <v>75</v>
      </c>
      <c r="I378">
        <v>75</v>
      </c>
      <c r="N378">
        <v>378</v>
      </c>
      <c r="O378" t="str">
        <f t="shared" si="11"/>
        <v/>
      </c>
      <c r="P378">
        <f t="shared" si="12"/>
        <v>0</v>
      </c>
    </row>
    <row r="379" spans="1:16">
      <c r="A379">
        <v>375</v>
      </c>
      <c r="E379">
        <v>74</v>
      </c>
      <c r="G379">
        <v>75</v>
      </c>
      <c r="I379">
        <v>75</v>
      </c>
      <c r="N379">
        <v>379</v>
      </c>
      <c r="O379" t="str">
        <f t="shared" si="11"/>
        <v/>
      </c>
      <c r="P379">
        <f t="shared" si="12"/>
        <v>0</v>
      </c>
    </row>
    <row r="380" spans="1:16">
      <c r="A380">
        <v>376</v>
      </c>
      <c r="E380">
        <v>74</v>
      </c>
      <c r="G380">
        <v>75</v>
      </c>
      <c r="I380">
        <v>75</v>
      </c>
      <c r="N380">
        <v>380</v>
      </c>
      <c r="O380" t="str">
        <f t="shared" si="11"/>
        <v/>
      </c>
      <c r="P380">
        <f t="shared" si="12"/>
        <v>0</v>
      </c>
    </row>
    <row r="381" spans="1:16">
      <c r="A381">
        <v>377</v>
      </c>
      <c r="E381">
        <v>74</v>
      </c>
      <c r="G381">
        <v>75</v>
      </c>
      <c r="I381">
        <v>75</v>
      </c>
      <c r="N381">
        <v>381</v>
      </c>
      <c r="O381" t="str">
        <f t="shared" si="11"/>
        <v/>
      </c>
      <c r="P381">
        <f t="shared" si="12"/>
        <v>0</v>
      </c>
    </row>
    <row r="382" spans="1:16">
      <c r="A382">
        <v>378</v>
      </c>
      <c r="E382">
        <v>74</v>
      </c>
      <c r="G382">
        <v>75</v>
      </c>
      <c r="I382">
        <v>75</v>
      </c>
      <c r="N382">
        <v>382</v>
      </c>
      <c r="O382" t="str">
        <f t="shared" si="11"/>
        <v/>
      </c>
      <c r="P382">
        <f t="shared" si="12"/>
        <v>0</v>
      </c>
    </row>
    <row r="383" spans="1:16">
      <c r="A383">
        <v>379</v>
      </c>
      <c r="E383">
        <v>74</v>
      </c>
      <c r="G383">
        <v>75</v>
      </c>
      <c r="I383">
        <v>75</v>
      </c>
      <c r="N383">
        <v>383</v>
      </c>
      <c r="O383" t="str">
        <f t="shared" si="11"/>
        <v/>
      </c>
      <c r="P383">
        <f t="shared" si="12"/>
        <v>0</v>
      </c>
    </row>
    <row r="384" spans="1:16">
      <c r="A384">
        <v>380</v>
      </c>
      <c r="E384">
        <v>74</v>
      </c>
      <c r="G384">
        <v>75</v>
      </c>
      <c r="I384">
        <v>75</v>
      </c>
      <c r="N384">
        <v>384</v>
      </c>
      <c r="O384" t="str">
        <f t="shared" si="11"/>
        <v/>
      </c>
      <c r="P384">
        <f t="shared" si="12"/>
        <v>0</v>
      </c>
    </row>
    <row r="385" spans="1:16">
      <c r="A385">
        <v>381</v>
      </c>
      <c r="E385">
        <v>74</v>
      </c>
      <c r="G385">
        <v>75</v>
      </c>
      <c r="I385">
        <v>75</v>
      </c>
      <c r="N385">
        <v>385</v>
      </c>
      <c r="O385" t="str">
        <f t="shared" ref="O385:O448" si="13">IF(N385&lt;=flips,sampmean(n,pop,popsize,newsample),"")</f>
        <v/>
      </c>
      <c r="P385">
        <f t="shared" ref="P385:P448" si="14">IF(N385&lt;=flips,O385^2,0)</f>
        <v>0</v>
      </c>
    </row>
    <row r="386" spans="1:16">
      <c r="A386">
        <v>382</v>
      </c>
      <c r="E386">
        <v>74</v>
      </c>
      <c r="G386">
        <v>75</v>
      </c>
      <c r="I386">
        <v>75</v>
      </c>
      <c r="N386">
        <v>386</v>
      </c>
      <c r="O386" t="str">
        <f t="shared" si="13"/>
        <v/>
      </c>
      <c r="P386">
        <f t="shared" si="14"/>
        <v>0</v>
      </c>
    </row>
    <row r="387" spans="1:16">
      <c r="A387">
        <v>383</v>
      </c>
      <c r="E387">
        <v>74</v>
      </c>
      <c r="G387">
        <v>75</v>
      </c>
      <c r="I387">
        <v>75</v>
      </c>
      <c r="N387">
        <v>387</v>
      </c>
      <c r="O387" t="str">
        <f t="shared" si="13"/>
        <v/>
      </c>
      <c r="P387">
        <f t="shared" si="14"/>
        <v>0</v>
      </c>
    </row>
    <row r="388" spans="1:16">
      <c r="A388">
        <v>384</v>
      </c>
      <c r="E388">
        <v>74</v>
      </c>
      <c r="G388">
        <v>75</v>
      </c>
      <c r="I388">
        <v>75</v>
      </c>
      <c r="N388">
        <v>388</v>
      </c>
      <c r="O388" t="str">
        <f t="shared" si="13"/>
        <v/>
      </c>
      <c r="P388">
        <f t="shared" si="14"/>
        <v>0</v>
      </c>
    </row>
    <row r="389" spans="1:16">
      <c r="A389">
        <v>385</v>
      </c>
      <c r="E389">
        <v>74</v>
      </c>
      <c r="G389">
        <v>75</v>
      </c>
      <c r="I389">
        <v>75</v>
      </c>
      <c r="N389">
        <v>389</v>
      </c>
      <c r="O389" t="str">
        <f t="shared" si="13"/>
        <v/>
      </c>
      <c r="P389">
        <f t="shared" si="14"/>
        <v>0</v>
      </c>
    </row>
    <row r="390" spans="1:16">
      <c r="A390">
        <v>386</v>
      </c>
      <c r="E390">
        <v>74</v>
      </c>
      <c r="G390">
        <v>75</v>
      </c>
      <c r="I390">
        <v>75</v>
      </c>
      <c r="N390">
        <v>390</v>
      </c>
      <c r="O390" t="str">
        <f t="shared" si="13"/>
        <v/>
      </c>
      <c r="P390">
        <f t="shared" si="14"/>
        <v>0</v>
      </c>
    </row>
    <row r="391" spans="1:16">
      <c r="A391">
        <v>387</v>
      </c>
      <c r="E391">
        <v>74</v>
      </c>
      <c r="G391">
        <v>75</v>
      </c>
      <c r="I391">
        <v>75</v>
      </c>
      <c r="N391">
        <v>391</v>
      </c>
      <c r="O391" t="str">
        <f t="shared" si="13"/>
        <v/>
      </c>
      <c r="P391">
        <f t="shared" si="14"/>
        <v>0</v>
      </c>
    </row>
    <row r="392" spans="1:16">
      <c r="A392">
        <v>388</v>
      </c>
      <c r="E392">
        <v>74</v>
      </c>
      <c r="G392">
        <v>75</v>
      </c>
      <c r="I392">
        <v>75</v>
      </c>
      <c r="N392">
        <v>392</v>
      </c>
      <c r="O392" t="str">
        <f t="shared" si="13"/>
        <v/>
      </c>
      <c r="P392">
        <f t="shared" si="14"/>
        <v>0</v>
      </c>
    </row>
    <row r="393" spans="1:16">
      <c r="A393">
        <v>389</v>
      </c>
      <c r="E393">
        <v>74</v>
      </c>
      <c r="G393">
        <v>75</v>
      </c>
      <c r="I393">
        <v>75</v>
      </c>
      <c r="N393">
        <v>393</v>
      </c>
      <c r="O393" t="str">
        <f t="shared" si="13"/>
        <v/>
      </c>
      <c r="P393">
        <f t="shared" si="14"/>
        <v>0</v>
      </c>
    </row>
    <row r="394" spans="1:16">
      <c r="A394">
        <v>390</v>
      </c>
      <c r="E394">
        <v>74</v>
      </c>
      <c r="G394">
        <v>75</v>
      </c>
      <c r="I394">
        <v>75</v>
      </c>
      <c r="N394">
        <v>394</v>
      </c>
      <c r="O394" t="str">
        <f t="shared" si="13"/>
        <v/>
      </c>
      <c r="P394">
        <f t="shared" si="14"/>
        <v>0</v>
      </c>
    </row>
    <row r="395" spans="1:16">
      <c r="A395">
        <v>391</v>
      </c>
      <c r="E395">
        <v>74</v>
      </c>
      <c r="G395">
        <v>75</v>
      </c>
      <c r="I395">
        <v>75</v>
      </c>
      <c r="N395">
        <v>395</v>
      </c>
      <c r="O395" t="str">
        <f t="shared" si="13"/>
        <v/>
      </c>
      <c r="P395">
        <f t="shared" si="14"/>
        <v>0</v>
      </c>
    </row>
    <row r="396" spans="1:16">
      <c r="A396">
        <v>392</v>
      </c>
      <c r="E396">
        <v>74</v>
      </c>
      <c r="G396">
        <v>75</v>
      </c>
      <c r="I396">
        <v>75</v>
      </c>
      <c r="N396">
        <v>396</v>
      </c>
      <c r="O396" t="str">
        <f t="shared" si="13"/>
        <v/>
      </c>
      <c r="P396">
        <f t="shared" si="14"/>
        <v>0</v>
      </c>
    </row>
    <row r="397" spans="1:16">
      <c r="A397">
        <v>393</v>
      </c>
      <c r="E397">
        <v>74</v>
      </c>
      <c r="G397">
        <v>75</v>
      </c>
      <c r="I397">
        <v>75</v>
      </c>
      <c r="N397">
        <v>397</v>
      </c>
      <c r="O397" t="str">
        <f t="shared" si="13"/>
        <v/>
      </c>
      <c r="P397">
        <f t="shared" si="14"/>
        <v>0</v>
      </c>
    </row>
    <row r="398" spans="1:16">
      <c r="A398">
        <v>394</v>
      </c>
      <c r="E398">
        <v>74</v>
      </c>
      <c r="G398">
        <v>75</v>
      </c>
      <c r="I398">
        <v>75</v>
      </c>
      <c r="N398">
        <v>398</v>
      </c>
      <c r="O398" t="str">
        <f t="shared" si="13"/>
        <v/>
      </c>
      <c r="P398">
        <f t="shared" si="14"/>
        <v>0</v>
      </c>
    </row>
    <row r="399" spans="1:16">
      <c r="A399">
        <v>395</v>
      </c>
      <c r="E399">
        <v>74</v>
      </c>
      <c r="G399">
        <v>75</v>
      </c>
      <c r="I399">
        <v>75</v>
      </c>
      <c r="N399">
        <v>399</v>
      </c>
      <c r="O399" t="str">
        <f t="shared" si="13"/>
        <v/>
      </c>
      <c r="P399">
        <f t="shared" si="14"/>
        <v>0</v>
      </c>
    </row>
    <row r="400" spans="1:16">
      <c r="A400">
        <v>396</v>
      </c>
      <c r="E400">
        <v>74</v>
      </c>
      <c r="G400">
        <v>75</v>
      </c>
      <c r="I400">
        <v>75</v>
      </c>
      <c r="N400">
        <v>400</v>
      </c>
      <c r="O400" t="str">
        <f t="shared" si="13"/>
        <v/>
      </c>
      <c r="P400">
        <f t="shared" si="14"/>
        <v>0</v>
      </c>
    </row>
    <row r="401" spans="1:16">
      <c r="A401">
        <v>397</v>
      </c>
      <c r="E401">
        <v>74</v>
      </c>
      <c r="G401">
        <v>75</v>
      </c>
      <c r="I401">
        <v>75</v>
      </c>
      <c r="N401">
        <v>401</v>
      </c>
      <c r="O401" t="str">
        <f t="shared" si="13"/>
        <v/>
      </c>
      <c r="P401">
        <f t="shared" si="14"/>
        <v>0</v>
      </c>
    </row>
    <row r="402" spans="1:16">
      <c r="A402">
        <v>398</v>
      </c>
      <c r="E402">
        <v>74</v>
      </c>
      <c r="I402">
        <v>75</v>
      </c>
      <c r="N402">
        <v>402</v>
      </c>
      <c r="O402" t="str">
        <f t="shared" si="13"/>
        <v/>
      </c>
      <c r="P402">
        <f t="shared" si="14"/>
        <v>0</v>
      </c>
    </row>
    <row r="403" spans="1:16">
      <c r="A403">
        <v>399</v>
      </c>
      <c r="E403">
        <v>74</v>
      </c>
      <c r="I403">
        <v>75</v>
      </c>
      <c r="N403">
        <v>403</v>
      </c>
      <c r="O403" t="str">
        <f t="shared" si="13"/>
        <v/>
      </c>
      <c r="P403">
        <f t="shared" si="14"/>
        <v>0</v>
      </c>
    </row>
    <row r="404" spans="1:16">
      <c r="A404">
        <v>400</v>
      </c>
      <c r="E404">
        <v>74</v>
      </c>
      <c r="I404">
        <v>75</v>
      </c>
      <c r="N404">
        <v>404</v>
      </c>
      <c r="O404" t="str">
        <f t="shared" si="13"/>
        <v/>
      </c>
      <c r="P404">
        <f t="shared" si="14"/>
        <v>0</v>
      </c>
    </row>
    <row r="405" spans="1:16">
      <c r="A405">
        <v>401</v>
      </c>
      <c r="E405">
        <v>74</v>
      </c>
      <c r="I405">
        <v>75</v>
      </c>
      <c r="N405">
        <v>405</v>
      </c>
      <c r="O405" t="str">
        <f t="shared" si="13"/>
        <v/>
      </c>
      <c r="P405">
        <f t="shared" si="14"/>
        <v>0</v>
      </c>
    </row>
    <row r="406" spans="1:16">
      <c r="A406">
        <v>402</v>
      </c>
      <c r="E406">
        <v>74</v>
      </c>
      <c r="I406">
        <v>75</v>
      </c>
      <c r="N406">
        <v>406</v>
      </c>
      <c r="O406" t="str">
        <f t="shared" si="13"/>
        <v/>
      </c>
      <c r="P406">
        <f t="shared" si="14"/>
        <v>0</v>
      </c>
    </row>
    <row r="407" spans="1:16">
      <c r="A407">
        <v>403</v>
      </c>
      <c r="E407">
        <v>74</v>
      </c>
      <c r="I407">
        <v>75</v>
      </c>
      <c r="N407">
        <v>407</v>
      </c>
      <c r="O407" t="str">
        <f t="shared" si="13"/>
        <v/>
      </c>
      <c r="P407">
        <f t="shared" si="14"/>
        <v>0</v>
      </c>
    </row>
    <row r="408" spans="1:16">
      <c r="A408">
        <v>404</v>
      </c>
      <c r="E408">
        <v>75</v>
      </c>
      <c r="I408">
        <v>75</v>
      </c>
      <c r="N408">
        <v>408</v>
      </c>
      <c r="O408" t="str">
        <f t="shared" si="13"/>
        <v/>
      </c>
      <c r="P408">
        <f t="shared" si="14"/>
        <v>0</v>
      </c>
    </row>
    <row r="409" spans="1:16">
      <c r="A409">
        <v>405</v>
      </c>
      <c r="E409">
        <v>75</v>
      </c>
      <c r="I409">
        <v>75</v>
      </c>
      <c r="N409">
        <v>409</v>
      </c>
      <c r="O409" t="str">
        <f t="shared" si="13"/>
        <v/>
      </c>
      <c r="P409">
        <f t="shared" si="14"/>
        <v>0</v>
      </c>
    </row>
    <row r="410" spans="1:16">
      <c r="A410">
        <v>406</v>
      </c>
      <c r="E410">
        <v>75</v>
      </c>
      <c r="I410">
        <v>75</v>
      </c>
      <c r="N410">
        <v>410</v>
      </c>
      <c r="O410" t="str">
        <f t="shared" si="13"/>
        <v/>
      </c>
      <c r="P410">
        <f t="shared" si="14"/>
        <v>0</v>
      </c>
    </row>
    <row r="411" spans="1:16">
      <c r="A411">
        <v>407</v>
      </c>
      <c r="E411">
        <v>75</v>
      </c>
      <c r="I411">
        <v>75</v>
      </c>
      <c r="N411">
        <v>411</v>
      </c>
      <c r="O411" t="str">
        <f t="shared" si="13"/>
        <v/>
      </c>
      <c r="P411">
        <f t="shared" si="14"/>
        <v>0</v>
      </c>
    </row>
    <row r="412" spans="1:16">
      <c r="A412">
        <v>408</v>
      </c>
      <c r="E412">
        <v>75</v>
      </c>
      <c r="I412">
        <v>75</v>
      </c>
      <c r="N412">
        <v>412</v>
      </c>
      <c r="O412" t="str">
        <f t="shared" si="13"/>
        <v/>
      </c>
      <c r="P412">
        <f t="shared" si="14"/>
        <v>0</v>
      </c>
    </row>
    <row r="413" spans="1:16">
      <c r="A413">
        <v>409</v>
      </c>
      <c r="E413">
        <v>75</v>
      </c>
      <c r="I413">
        <v>75</v>
      </c>
      <c r="N413">
        <v>413</v>
      </c>
      <c r="O413" t="str">
        <f t="shared" si="13"/>
        <v/>
      </c>
      <c r="P413">
        <f t="shared" si="14"/>
        <v>0</v>
      </c>
    </row>
    <row r="414" spans="1:16">
      <c r="A414">
        <v>410</v>
      </c>
      <c r="E414">
        <v>75</v>
      </c>
      <c r="I414">
        <v>75</v>
      </c>
      <c r="N414">
        <v>414</v>
      </c>
      <c r="O414" t="str">
        <f t="shared" si="13"/>
        <v/>
      </c>
      <c r="P414">
        <f t="shared" si="14"/>
        <v>0</v>
      </c>
    </row>
    <row r="415" spans="1:16">
      <c r="A415">
        <v>411</v>
      </c>
      <c r="E415">
        <v>75</v>
      </c>
      <c r="N415">
        <v>415</v>
      </c>
      <c r="O415" t="str">
        <f t="shared" si="13"/>
        <v/>
      </c>
      <c r="P415">
        <f t="shared" si="14"/>
        <v>0</v>
      </c>
    </row>
    <row r="416" spans="1:16">
      <c r="A416">
        <v>412</v>
      </c>
      <c r="E416">
        <v>75</v>
      </c>
      <c r="N416">
        <v>416</v>
      </c>
      <c r="O416" t="str">
        <f t="shared" si="13"/>
        <v/>
      </c>
      <c r="P416">
        <f t="shared" si="14"/>
        <v>0</v>
      </c>
    </row>
    <row r="417" spans="1:16">
      <c r="A417">
        <v>413</v>
      </c>
      <c r="E417">
        <v>75</v>
      </c>
      <c r="N417">
        <v>417</v>
      </c>
      <c r="O417" t="str">
        <f t="shared" si="13"/>
        <v/>
      </c>
      <c r="P417">
        <f t="shared" si="14"/>
        <v>0</v>
      </c>
    </row>
    <row r="418" spans="1:16">
      <c r="A418">
        <v>414</v>
      </c>
      <c r="E418">
        <v>75</v>
      </c>
      <c r="N418">
        <v>418</v>
      </c>
      <c r="O418" t="str">
        <f t="shared" si="13"/>
        <v/>
      </c>
      <c r="P418">
        <f t="shared" si="14"/>
        <v>0</v>
      </c>
    </row>
    <row r="419" spans="1:16">
      <c r="A419">
        <v>415</v>
      </c>
      <c r="E419">
        <v>75</v>
      </c>
      <c r="N419">
        <v>419</v>
      </c>
      <c r="O419" t="str">
        <f t="shared" si="13"/>
        <v/>
      </c>
      <c r="P419">
        <f t="shared" si="14"/>
        <v>0</v>
      </c>
    </row>
    <row r="420" spans="1:16">
      <c r="A420">
        <v>416</v>
      </c>
      <c r="E420">
        <v>75</v>
      </c>
      <c r="N420">
        <v>420</v>
      </c>
      <c r="O420" t="str">
        <f t="shared" si="13"/>
        <v/>
      </c>
      <c r="P420">
        <f t="shared" si="14"/>
        <v>0</v>
      </c>
    </row>
    <row r="421" spans="1:16">
      <c r="A421">
        <v>417</v>
      </c>
      <c r="E421">
        <v>75</v>
      </c>
      <c r="N421">
        <v>421</v>
      </c>
      <c r="O421" t="str">
        <f t="shared" si="13"/>
        <v/>
      </c>
      <c r="P421">
        <f t="shared" si="14"/>
        <v>0</v>
      </c>
    </row>
    <row r="422" spans="1:16">
      <c r="A422">
        <v>418</v>
      </c>
      <c r="E422">
        <v>75</v>
      </c>
      <c r="N422">
        <v>422</v>
      </c>
      <c r="O422" t="str">
        <f t="shared" si="13"/>
        <v/>
      </c>
      <c r="P422">
        <f t="shared" si="14"/>
        <v>0</v>
      </c>
    </row>
    <row r="423" spans="1:16">
      <c r="A423">
        <v>419</v>
      </c>
      <c r="E423">
        <v>75</v>
      </c>
      <c r="N423">
        <v>423</v>
      </c>
      <c r="O423" t="str">
        <f t="shared" si="13"/>
        <v/>
      </c>
      <c r="P423">
        <f t="shared" si="14"/>
        <v>0</v>
      </c>
    </row>
    <row r="424" spans="1:16">
      <c r="A424">
        <v>420</v>
      </c>
      <c r="E424">
        <v>75</v>
      </c>
      <c r="N424">
        <v>424</v>
      </c>
      <c r="O424" t="str">
        <f t="shared" si="13"/>
        <v/>
      </c>
      <c r="P424">
        <f t="shared" si="14"/>
        <v>0</v>
      </c>
    </row>
    <row r="425" spans="1:16">
      <c r="A425">
        <v>421</v>
      </c>
      <c r="E425">
        <v>75</v>
      </c>
      <c r="N425">
        <v>425</v>
      </c>
      <c r="O425" t="str">
        <f t="shared" si="13"/>
        <v/>
      </c>
      <c r="P425">
        <f t="shared" si="14"/>
        <v>0</v>
      </c>
    </row>
    <row r="426" spans="1:16">
      <c r="A426">
        <v>422</v>
      </c>
      <c r="E426">
        <v>75</v>
      </c>
      <c r="N426">
        <v>426</v>
      </c>
      <c r="O426" t="str">
        <f t="shared" si="13"/>
        <v/>
      </c>
      <c r="P426">
        <f t="shared" si="14"/>
        <v>0</v>
      </c>
    </row>
    <row r="427" spans="1:16">
      <c r="A427">
        <v>423</v>
      </c>
      <c r="E427">
        <v>75</v>
      </c>
      <c r="N427">
        <v>427</v>
      </c>
      <c r="O427" t="str">
        <f t="shared" si="13"/>
        <v/>
      </c>
      <c r="P427">
        <f t="shared" si="14"/>
        <v>0</v>
      </c>
    </row>
    <row r="428" spans="1:16">
      <c r="A428">
        <v>424</v>
      </c>
      <c r="E428">
        <v>75</v>
      </c>
      <c r="N428">
        <v>428</v>
      </c>
      <c r="O428" t="str">
        <f t="shared" si="13"/>
        <v/>
      </c>
      <c r="P428">
        <f t="shared" si="14"/>
        <v>0</v>
      </c>
    </row>
    <row r="429" spans="1:16">
      <c r="N429">
        <v>429</v>
      </c>
      <c r="O429" t="str">
        <f t="shared" si="13"/>
        <v/>
      </c>
      <c r="P429">
        <f t="shared" si="14"/>
        <v>0</v>
      </c>
    </row>
    <row r="430" spans="1:16">
      <c r="N430">
        <v>430</v>
      </c>
      <c r="O430" t="str">
        <f t="shared" si="13"/>
        <v/>
      </c>
      <c r="P430">
        <f t="shared" si="14"/>
        <v>0</v>
      </c>
    </row>
    <row r="431" spans="1:16">
      <c r="N431">
        <v>431</v>
      </c>
      <c r="O431" t="str">
        <f t="shared" si="13"/>
        <v/>
      </c>
      <c r="P431">
        <f t="shared" si="14"/>
        <v>0</v>
      </c>
    </row>
    <row r="432" spans="1:16">
      <c r="N432">
        <v>432</v>
      </c>
      <c r="O432" t="str">
        <f t="shared" si="13"/>
        <v/>
      </c>
      <c r="P432">
        <f t="shared" si="14"/>
        <v>0</v>
      </c>
    </row>
    <row r="433" spans="14:16">
      <c r="N433">
        <v>433</v>
      </c>
      <c r="O433" t="str">
        <f t="shared" si="13"/>
        <v/>
      </c>
      <c r="P433">
        <f t="shared" si="14"/>
        <v>0</v>
      </c>
    </row>
    <row r="434" spans="14:16">
      <c r="N434">
        <v>434</v>
      </c>
      <c r="O434" t="str">
        <f t="shared" si="13"/>
        <v/>
      </c>
      <c r="P434">
        <f t="shared" si="14"/>
        <v>0</v>
      </c>
    </row>
    <row r="435" spans="14:16">
      <c r="N435">
        <v>435</v>
      </c>
      <c r="O435" t="str">
        <f t="shared" si="13"/>
        <v/>
      </c>
      <c r="P435">
        <f t="shared" si="14"/>
        <v>0</v>
      </c>
    </row>
    <row r="436" spans="14:16">
      <c r="N436">
        <v>436</v>
      </c>
      <c r="O436" t="str">
        <f t="shared" si="13"/>
        <v/>
      </c>
      <c r="P436">
        <f t="shared" si="14"/>
        <v>0</v>
      </c>
    </row>
    <row r="437" spans="14:16">
      <c r="N437">
        <v>437</v>
      </c>
      <c r="O437" t="str">
        <f t="shared" si="13"/>
        <v/>
      </c>
      <c r="P437">
        <f t="shared" si="14"/>
        <v>0</v>
      </c>
    </row>
    <row r="438" spans="14:16">
      <c r="N438">
        <v>438</v>
      </c>
      <c r="O438" t="str">
        <f t="shared" si="13"/>
        <v/>
      </c>
      <c r="P438">
        <f t="shared" si="14"/>
        <v>0</v>
      </c>
    </row>
    <row r="439" spans="14:16">
      <c r="N439">
        <v>439</v>
      </c>
      <c r="O439" t="str">
        <f t="shared" si="13"/>
        <v/>
      </c>
      <c r="P439">
        <f t="shared" si="14"/>
        <v>0</v>
      </c>
    </row>
    <row r="440" spans="14:16">
      <c r="N440">
        <v>440</v>
      </c>
      <c r="O440" t="str">
        <f t="shared" si="13"/>
        <v/>
      </c>
      <c r="P440">
        <f t="shared" si="14"/>
        <v>0</v>
      </c>
    </row>
    <row r="441" spans="14:16">
      <c r="N441">
        <v>441</v>
      </c>
      <c r="O441" t="str">
        <f t="shared" si="13"/>
        <v/>
      </c>
      <c r="P441">
        <f t="shared" si="14"/>
        <v>0</v>
      </c>
    </row>
    <row r="442" spans="14:16">
      <c r="N442">
        <v>442</v>
      </c>
      <c r="O442" t="str">
        <f t="shared" si="13"/>
        <v/>
      </c>
      <c r="P442">
        <f t="shared" si="14"/>
        <v>0</v>
      </c>
    </row>
    <row r="443" spans="14:16">
      <c r="N443">
        <v>443</v>
      </c>
      <c r="O443" t="str">
        <f t="shared" si="13"/>
        <v/>
      </c>
      <c r="P443">
        <f t="shared" si="14"/>
        <v>0</v>
      </c>
    </row>
    <row r="444" spans="14:16">
      <c r="N444">
        <v>444</v>
      </c>
      <c r="O444" t="str">
        <f t="shared" si="13"/>
        <v/>
      </c>
      <c r="P444">
        <f t="shared" si="14"/>
        <v>0</v>
      </c>
    </row>
    <row r="445" spans="14:16">
      <c r="N445">
        <v>445</v>
      </c>
      <c r="O445" t="str">
        <f t="shared" si="13"/>
        <v/>
      </c>
      <c r="P445">
        <f t="shared" si="14"/>
        <v>0</v>
      </c>
    </row>
    <row r="446" spans="14:16">
      <c r="N446">
        <v>446</v>
      </c>
      <c r="O446" t="str">
        <f t="shared" si="13"/>
        <v/>
      </c>
      <c r="P446">
        <f t="shared" si="14"/>
        <v>0</v>
      </c>
    </row>
    <row r="447" spans="14:16">
      <c r="N447">
        <v>447</v>
      </c>
      <c r="O447" t="str">
        <f t="shared" si="13"/>
        <v/>
      </c>
      <c r="P447">
        <f t="shared" si="14"/>
        <v>0</v>
      </c>
    </row>
    <row r="448" spans="14:16">
      <c r="N448">
        <v>448</v>
      </c>
      <c r="O448" t="str">
        <f t="shared" si="13"/>
        <v/>
      </c>
      <c r="P448">
        <f t="shared" si="14"/>
        <v>0</v>
      </c>
    </row>
    <row r="449" spans="14:16">
      <c r="N449">
        <v>449</v>
      </c>
      <c r="O449" t="str">
        <f t="shared" ref="O449:O500" si="15">IF(N449&lt;=flips,sampmean(n,pop,popsize,newsample),"")</f>
        <v/>
      </c>
      <c r="P449">
        <f t="shared" ref="P449:P512" si="16">IF(N449&lt;=flips,O449^2,0)</f>
        <v>0</v>
      </c>
    </row>
    <row r="450" spans="14:16">
      <c r="N450">
        <v>450</v>
      </c>
      <c r="O450" t="str">
        <f t="shared" si="15"/>
        <v/>
      </c>
      <c r="P450">
        <f t="shared" si="16"/>
        <v>0</v>
      </c>
    </row>
    <row r="451" spans="14:16">
      <c r="N451">
        <v>451</v>
      </c>
      <c r="O451" t="str">
        <f t="shared" si="15"/>
        <v/>
      </c>
      <c r="P451">
        <f t="shared" si="16"/>
        <v>0</v>
      </c>
    </row>
    <row r="452" spans="14:16">
      <c r="N452">
        <v>452</v>
      </c>
      <c r="O452" t="str">
        <f t="shared" si="15"/>
        <v/>
      </c>
      <c r="P452">
        <f t="shared" si="16"/>
        <v>0</v>
      </c>
    </row>
    <row r="453" spans="14:16">
      <c r="N453">
        <v>453</v>
      </c>
      <c r="O453" t="str">
        <f t="shared" si="15"/>
        <v/>
      </c>
      <c r="P453">
        <f t="shared" si="16"/>
        <v>0</v>
      </c>
    </row>
    <row r="454" spans="14:16">
      <c r="N454">
        <v>454</v>
      </c>
      <c r="O454" t="str">
        <f t="shared" si="15"/>
        <v/>
      </c>
      <c r="P454">
        <f t="shared" si="16"/>
        <v>0</v>
      </c>
    </row>
    <row r="455" spans="14:16">
      <c r="N455">
        <v>455</v>
      </c>
      <c r="O455" t="str">
        <f t="shared" si="15"/>
        <v/>
      </c>
      <c r="P455">
        <f t="shared" si="16"/>
        <v>0</v>
      </c>
    </row>
    <row r="456" spans="14:16">
      <c r="N456">
        <v>456</v>
      </c>
      <c r="O456" t="str">
        <f t="shared" si="15"/>
        <v/>
      </c>
      <c r="P456">
        <f t="shared" si="16"/>
        <v>0</v>
      </c>
    </row>
    <row r="457" spans="14:16">
      <c r="N457">
        <v>457</v>
      </c>
      <c r="O457" t="str">
        <f t="shared" si="15"/>
        <v/>
      </c>
      <c r="P457">
        <f t="shared" si="16"/>
        <v>0</v>
      </c>
    </row>
    <row r="458" spans="14:16">
      <c r="N458">
        <v>458</v>
      </c>
      <c r="O458" t="str">
        <f t="shared" si="15"/>
        <v/>
      </c>
      <c r="P458">
        <f t="shared" si="16"/>
        <v>0</v>
      </c>
    </row>
    <row r="459" spans="14:16">
      <c r="N459">
        <v>459</v>
      </c>
      <c r="O459" t="str">
        <f t="shared" si="15"/>
        <v/>
      </c>
      <c r="P459">
        <f t="shared" si="16"/>
        <v>0</v>
      </c>
    </row>
    <row r="460" spans="14:16">
      <c r="N460">
        <v>460</v>
      </c>
      <c r="O460" t="str">
        <f t="shared" si="15"/>
        <v/>
      </c>
      <c r="P460">
        <f t="shared" si="16"/>
        <v>0</v>
      </c>
    </row>
    <row r="461" spans="14:16">
      <c r="N461">
        <v>461</v>
      </c>
      <c r="O461" t="str">
        <f t="shared" si="15"/>
        <v/>
      </c>
      <c r="P461">
        <f t="shared" si="16"/>
        <v>0</v>
      </c>
    </row>
    <row r="462" spans="14:16">
      <c r="N462">
        <v>462</v>
      </c>
      <c r="O462" t="str">
        <f t="shared" si="15"/>
        <v/>
      </c>
      <c r="P462">
        <f t="shared" si="16"/>
        <v>0</v>
      </c>
    </row>
    <row r="463" spans="14:16">
      <c r="N463">
        <v>463</v>
      </c>
      <c r="O463" t="str">
        <f t="shared" si="15"/>
        <v/>
      </c>
      <c r="P463">
        <f t="shared" si="16"/>
        <v>0</v>
      </c>
    </row>
    <row r="464" spans="14:16">
      <c r="N464">
        <v>464</v>
      </c>
      <c r="O464" t="str">
        <f t="shared" si="15"/>
        <v/>
      </c>
      <c r="P464">
        <f t="shared" si="16"/>
        <v>0</v>
      </c>
    </row>
    <row r="465" spans="14:16">
      <c r="N465">
        <v>465</v>
      </c>
      <c r="O465" t="str">
        <f t="shared" si="15"/>
        <v/>
      </c>
      <c r="P465">
        <f t="shared" si="16"/>
        <v>0</v>
      </c>
    </row>
    <row r="466" spans="14:16">
      <c r="N466">
        <v>466</v>
      </c>
      <c r="O466" t="str">
        <f t="shared" si="15"/>
        <v/>
      </c>
      <c r="P466">
        <f t="shared" si="16"/>
        <v>0</v>
      </c>
    </row>
    <row r="467" spans="14:16">
      <c r="N467">
        <v>467</v>
      </c>
      <c r="O467" t="str">
        <f t="shared" si="15"/>
        <v/>
      </c>
      <c r="P467">
        <f t="shared" si="16"/>
        <v>0</v>
      </c>
    </row>
    <row r="468" spans="14:16">
      <c r="N468">
        <v>468</v>
      </c>
      <c r="O468" t="str">
        <f t="shared" si="15"/>
        <v/>
      </c>
      <c r="P468">
        <f t="shared" si="16"/>
        <v>0</v>
      </c>
    </row>
    <row r="469" spans="14:16">
      <c r="N469">
        <v>469</v>
      </c>
      <c r="O469" t="str">
        <f t="shared" si="15"/>
        <v/>
      </c>
      <c r="P469">
        <f t="shared" si="16"/>
        <v>0</v>
      </c>
    </row>
    <row r="470" spans="14:16">
      <c r="N470">
        <v>470</v>
      </c>
      <c r="O470" t="str">
        <f t="shared" si="15"/>
        <v/>
      </c>
      <c r="P470">
        <f t="shared" si="16"/>
        <v>0</v>
      </c>
    </row>
    <row r="471" spans="14:16">
      <c r="N471">
        <v>471</v>
      </c>
      <c r="O471" t="str">
        <f t="shared" si="15"/>
        <v/>
      </c>
      <c r="P471">
        <f t="shared" si="16"/>
        <v>0</v>
      </c>
    </row>
    <row r="472" spans="14:16">
      <c r="N472">
        <v>472</v>
      </c>
      <c r="O472" t="str">
        <f t="shared" si="15"/>
        <v/>
      </c>
      <c r="P472">
        <f t="shared" si="16"/>
        <v>0</v>
      </c>
    </row>
    <row r="473" spans="14:16">
      <c r="N473">
        <v>473</v>
      </c>
      <c r="O473" t="str">
        <f t="shared" si="15"/>
        <v/>
      </c>
      <c r="P473">
        <f t="shared" si="16"/>
        <v>0</v>
      </c>
    </row>
    <row r="474" spans="14:16">
      <c r="N474">
        <v>474</v>
      </c>
      <c r="O474" t="str">
        <f t="shared" si="15"/>
        <v/>
      </c>
      <c r="P474">
        <f t="shared" si="16"/>
        <v>0</v>
      </c>
    </row>
    <row r="475" spans="14:16">
      <c r="N475">
        <v>475</v>
      </c>
      <c r="O475" t="str">
        <f t="shared" si="15"/>
        <v/>
      </c>
      <c r="P475">
        <f t="shared" si="16"/>
        <v>0</v>
      </c>
    </row>
    <row r="476" spans="14:16">
      <c r="N476">
        <v>476</v>
      </c>
      <c r="O476" t="str">
        <f t="shared" si="15"/>
        <v/>
      </c>
      <c r="P476">
        <f t="shared" si="16"/>
        <v>0</v>
      </c>
    </row>
    <row r="477" spans="14:16">
      <c r="N477">
        <v>477</v>
      </c>
      <c r="O477" t="str">
        <f t="shared" si="15"/>
        <v/>
      </c>
      <c r="P477">
        <f t="shared" si="16"/>
        <v>0</v>
      </c>
    </row>
    <row r="478" spans="14:16">
      <c r="N478">
        <v>478</v>
      </c>
      <c r="O478" t="str">
        <f t="shared" si="15"/>
        <v/>
      </c>
      <c r="P478">
        <f t="shared" si="16"/>
        <v>0</v>
      </c>
    </row>
    <row r="479" spans="14:16">
      <c r="N479">
        <v>479</v>
      </c>
      <c r="O479" t="str">
        <f t="shared" si="15"/>
        <v/>
      </c>
      <c r="P479">
        <f t="shared" si="16"/>
        <v>0</v>
      </c>
    </row>
    <row r="480" spans="14:16">
      <c r="N480">
        <v>480</v>
      </c>
      <c r="O480" t="str">
        <f t="shared" si="15"/>
        <v/>
      </c>
      <c r="P480">
        <f t="shared" si="16"/>
        <v>0</v>
      </c>
    </row>
    <row r="481" spans="14:16">
      <c r="N481">
        <v>481</v>
      </c>
      <c r="O481" t="str">
        <f t="shared" si="15"/>
        <v/>
      </c>
      <c r="P481">
        <f t="shared" si="16"/>
        <v>0</v>
      </c>
    </row>
    <row r="482" spans="14:16">
      <c r="N482">
        <v>482</v>
      </c>
      <c r="O482" t="str">
        <f t="shared" si="15"/>
        <v/>
      </c>
      <c r="P482">
        <f t="shared" si="16"/>
        <v>0</v>
      </c>
    </row>
    <row r="483" spans="14:16">
      <c r="N483">
        <v>483</v>
      </c>
      <c r="O483" t="str">
        <f t="shared" si="15"/>
        <v/>
      </c>
      <c r="P483">
        <f t="shared" si="16"/>
        <v>0</v>
      </c>
    </row>
    <row r="484" spans="14:16">
      <c r="N484">
        <v>484</v>
      </c>
      <c r="O484" t="str">
        <f t="shared" si="15"/>
        <v/>
      </c>
      <c r="P484">
        <f t="shared" si="16"/>
        <v>0</v>
      </c>
    </row>
    <row r="485" spans="14:16">
      <c r="N485">
        <v>485</v>
      </c>
      <c r="O485" t="str">
        <f t="shared" si="15"/>
        <v/>
      </c>
      <c r="P485">
        <f t="shared" si="16"/>
        <v>0</v>
      </c>
    </row>
    <row r="486" spans="14:16">
      <c r="N486">
        <v>486</v>
      </c>
      <c r="O486" t="str">
        <f t="shared" si="15"/>
        <v/>
      </c>
      <c r="P486">
        <f t="shared" si="16"/>
        <v>0</v>
      </c>
    </row>
    <row r="487" spans="14:16">
      <c r="N487">
        <v>487</v>
      </c>
      <c r="O487" t="str">
        <f t="shared" si="15"/>
        <v/>
      </c>
      <c r="P487">
        <f t="shared" si="16"/>
        <v>0</v>
      </c>
    </row>
    <row r="488" spans="14:16">
      <c r="N488">
        <v>488</v>
      </c>
      <c r="O488" t="str">
        <f t="shared" si="15"/>
        <v/>
      </c>
      <c r="P488">
        <f t="shared" si="16"/>
        <v>0</v>
      </c>
    </row>
    <row r="489" spans="14:16">
      <c r="N489">
        <v>489</v>
      </c>
      <c r="O489" t="str">
        <f t="shared" si="15"/>
        <v/>
      </c>
      <c r="P489">
        <f t="shared" si="16"/>
        <v>0</v>
      </c>
    </row>
    <row r="490" spans="14:16">
      <c r="N490">
        <v>490</v>
      </c>
      <c r="O490" t="str">
        <f t="shared" si="15"/>
        <v/>
      </c>
      <c r="P490">
        <f t="shared" si="16"/>
        <v>0</v>
      </c>
    </row>
    <row r="491" spans="14:16">
      <c r="N491">
        <v>491</v>
      </c>
      <c r="O491" t="str">
        <f t="shared" si="15"/>
        <v/>
      </c>
      <c r="P491">
        <f t="shared" si="16"/>
        <v>0</v>
      </c>
    </row>
    <row r="492" spans="14:16">
      <c r="N492">
        <v>492</v>
      </c>
      <c r="O492" t="str">
        <f t="shared" si="15"/>
        <v/>
      </c>
      <c r="P492">
        <f t="shared" si="16"/>
        <v>0</v>
      </c>
    </row>
    <row r="493" spans="14:16">
      <c r="N493">
        <v>493</v>
      </c>
      <c r="O493" t="str">
        <f t="shared" si="15"/>
        <v/>
      </c>
      <c r="P493">
        <f t="shared" si="16"/>
        <v>0</v>
      </c>
    </row>
    <row r="494" spans="14:16">
      <c r="N494">
        <v>494</v>
      </c>
      <c r="O494" t="str">
        <f t="shared" si="15"/>
        <v/>
      </c>
      <c r="P494">
        <f t="shared" si="16"/>
        <v>0</v>
      </c>
    </row>
    <row r="495" spans="14:16">
      <c r="N495">
        <v>495</v>
      </c>
      <c r="O495" t="str">
        <f t="shared" si="15"/>
        <v/>
      </c>
      <c r="P495">
        <f t="shared" si="16"/>
        <v>0</v>
      </c>
    </row>
    <row r="496" spans="14:16">
      <c r="N496">
        <v>496</v>
      </c>
      <c r="O496" t="str">
        <f t="shared" si="15"/>
        <v/>
      </c>
      <c r="P496">
        <f t="shared" si="16"/>
        <v>0</v>
      </c>
    </row>
    <row r="497" spans="14:16">
      <c r="N497">
        <v>497</v>
      </c>
      <c r="O497" t="str">
        <f t="shared" si="15"/>
        <v/>
      </c>
      <c r="P497">
        <f t="shared" si="16"/>
        <v>0</v>
      </c>
    </row>
    <row r="498" spans="14:16">
      <c r="N498">
        <v>498</v>
      </c>
      <c r="O498" t="str">
        <f t="shared" si="15"/>
        <v/>
      </c>
      <c r="P498">
        <f t="shared" si="16"/>
        <v>0</v>
      </c>
    </row>
    <row r="499" spans="14:16">
      <c r="N499">
        <v>499</v>
      </c>
      <c r="O499" t="str">
        <f t="shared" si="15"/>
        <v/>
      </c>
      <c r="P499">
        <f t="shared" si="16"/>
        <v>0</v>
      </c>
    </row>
    <row r="500" spans="14:16">
      <c r="N500">
        <v>500</v>
      </c>
      <c r="O500" t="str">
        <f t="shared" si="15"/>
        <v/>
      </c>
      <c r="P500">
        <f t="shared" si="16"/>
        <v>0</v>
      </c>
    </row>
    <row r="501" spans="14:16">
      <c r="P501">
        <f t="shared" si="16"/>
        <v>0</v>
      </c>
    </row>
    <row r="502" spans="14:16">
      <c r="P502">
        <f t="shared" si="16"/>
        <v>0</v>
      </c>
    </row>
    <row r="503" spans="14:16">
      <c r="P503">
        <f t="shared" si="16"/>
        <v>0</v>
      </c>
    </row>
    <row r="504" spans="14:16">
      <c r="P504">
        <f t="shared" si="16"/>
        <v>0</v>
      </c>
    </row>
    <row r="505" spans="14:16">
      <c r="P505">
        <f t="shared" si="16"/>
        <v>0</v>
      </c>
    </row>
    <row r="506" spans="14:16">
      <c r="P506">
        <f t="shared" si="16"/>
        <v>0</v>
      </c>
    </row>
    <row r="507" spans="14:16">
      <c r="P507">
        <f t="shared" si="16"/>
        <v>0</v>
      </c>
    </row>
    <row r="508" spans="14:16">
      <c r="P508">
        <f t="shared" si="16"/>
        <v>0</v>
      </c>
    </row>
    <row r="509" spans="14:16">
      <c r="P509">
        <f t="shared" si="16"/>
        <v>0</v>
      </c>
    </row>
    <row r="510" spans="14:16">
      <c r="P510">
        <f t="shared" si="16"/>
        <v>0</v>
      </c>
    </row>
    <row r="511" spans="14:16">
      <c r="P511">
        <f t="shared" si="16"/>
        <v>0</v>
      </c>
    </row>
    <row r="512" spans="14:16">
      <c r="P512">
        <f t="shared" si="16"/>
        <v>0</v>
      </c>
    </row>
    <row r="513" spans="16:16">
      <c r="P513">
        <f t="shared" ref="P513:P576" si="17">IF(N513&lt;=flips,O513^2,0)</f>
        <v>0</v>
      </c>
    </row>
    <row r="514" spans="16:16">
      <c r="P514">
        <f t="shared" si="17"/>
        <v>0</v>
      </c>
    </row>
    <row r="515" spans="16:16">
      <c r="P515">
        <f t="shared" si="17"/>
        <v>0</v>
      </c>
    </row>
    <row r="516" spans="16:16">
      <c r="P516">
        <f t="shared" si="17"/>
        <v>0</v>
      </c>
    </row>
    <row r="517" spans="16:16">
      <c r="P517">
        <f t="shared" si="17"/>
        <v>0</v>
      </c>
    </row>
    <row r="518" spans="16:16">
      <c r="P518">
        <f t="shared" si="17"/>
        <v>0</v>
      </c>
    </row>
    <row r="519" spans="16:16">
      <c r="P519">
        <f t="shared" si="17"/>
        <v>0</v>
      </c>
    </row>
    <row r="520" spans="16:16">
      <c r="P520">
        <f t="shared" si="17"/>
        <v>0</v>
      </c>
    </row>
    <row r="521" spans="16:16">
      <c r="P521">
        <f t="shared" si="17"/>
        <v>0</v>
      </c>
    </row>
    <row r="522" spans="16:16">
      <c r="P522">
        <f t="shared" si="17"/>
        <v>0</v>
      </c>
    </row>
    <row r="523" spans="16:16">
      <c r="P523">
        <f t="shared" si="17"/>
        <v>0</v>
      </c>
    </row>
    <row r="524" spans="16:16">
      <c r="P524">
        <f t="shared" si="17"/>
        <v>0</v>
      </c>
    </row>
    <row r="525" spans="16:16">
      <c r="P525">
        <f t="shared" si="17"/>
        <v>0</v>
      </c>
    </row>
    <row r="526" spans="16:16">
      <c r="P526">
        <f t="shared" si="17"/>
        <v>0</v>
      </c>
    </row>
    <row r="527" spans="16:16">
      <c r="P527">
        <f t="shared" si="17"/>
        <v>0</v>
      </c>
    </row>
    <row r="528" spans="16:16">
      <c r="P528">
        <f t="shared" si="17"/>
        <v>0</v>
      </c>
    </row>
    <row r="529" spans="16:16">
      <c r="P529">
        <f t="shared" si="17"/>
        <v>0</v>
      </c>
    </row>
    <row r="530" spans="16:16">
      <c r="P530">
        <f t="shared" si="17"/>
        <v>0</v>
      </c>
    </row>
    <row r="531" spans="16:16">
      <c r="P531">
        <f t="shared" si="17"/>
        <v>0</v>
      </c>
    </row>
    <row r="532" spans="16:16">
      <c r="P532">
        <f t="shared" si="17"/>
        <v>0</v>
      </c>
    </row>
    <row r="533" spans="16:16">
      <c r="P533">
        <f t="shared" si="17"/>
        <v>0</v>
      </c>
    </row>
    <row r="534" spans="16:16">
      <c r="P534">
        <f t="shared" si="17"/>
        <v>0</v>
      </c>
    </row>
    <row r="535" spans="16:16">
      <c r="P535">
        <f t="shared" si="17"/>
        <v>0</v>
      </c>
    </row>
    <row r="536" spans="16:16">
      <c r="P536">
        <f t="shared" si="17"/>
        <v>0</v>
      </c>
    </row>
    <row r="537" spans="16:16">
      <c r="P537">
        <f t="shared" si="17"/>
        <v>0</v>
      </c>
    </row>
    <row r="538" spans="16:16">
      <c r="P538">
        <f t="shared" si="17"/>
        <v>0</v>
      </c>
    </row>
    <row r="539" spans="16:16">
      <c r="P539">
        <f t="shared" si="17"/>
        <v>0</v>
      </c>
    </row>
    <row r="540" spans="16:16">
      <c r="P540">
        <f t="shared" si="17"/>
        <v>0</v>
      </c>
    </row>
    <row r="541" spans="16:16">
      <c r="P541">
        <f t="shared" si="17"/>
        <v>0</v>
      </c>
    </row>
    <row r="542" spans="16:16">
      <c r="P542">
        <f t="shared" si="17"/>
        <v>0</v>
      </c>
    </row>
    <row r="543" spans="16:16">
      <c r="P543">
        <f t="shared" si="17"/>
        <v>0</v>
      </c>
    </row>
    <row r="544" spans="16:16">
      <c r="P544">
        <f t="shared" si="17"/>
        <v>0</v>
      </c>
    </row>
    <row r="545" spans="16:16">
      <c r="P545">
        <f t="shared" si="17"/>
        <v>0</v>
      </c>
    </row>
    <row r="546" spans="16:16">
      <c r="P546">
        <f t="shared" si="17"/>
        <v>0</v>
      </c>
    </row>
    <row r="547" spans="16:16">
      <c r="P547">
        <f t="shared" si="17"/>
        <v>0</v>
      </c>
    </row>
    <row r="548" spans="16:16">
      <c r="P548">
        <f t="shared" si="17"/>
        <v>0</v>
      </c>
    </row>
    <row r="549" spans="16:16">
      <c r="P549">
        <f t="shared" si="17"/>
        <v>0</v>
      </c>
    </row>
    <row r="550" spans="16:16">
      <c r="P550">
        <f t="shared" si="17"/>
        <v>0</v>
      </c>
    </row>
    <row r="551" spans="16:16">
      <c r="P551">
        <f t="shared" si="17"/>
        <v>0</v>
      </c>
    </row>
    <row r="552" spans="16:16">
      <c r="P552">
        <f t="shared" si="17"/>
        <v>0</v>
      </c>
    </row>
    <row r="553" spans="16:16">
      <c r="P553">
        <f t="shared" si="17"/>
        <v>0</v>
      </c>
    </row>
    <row r="554" spans="16:16">
      <c r="P554">
        <f t="shared" si="17"/>
        <v>0</v>
      </c>
    </row>
    <row r="555" spans="16:16">
      <c r="P555">
        <f t="shared" si="17"/>
        <v>0</v>
      </c>
    </row>
    <row r="556" spans="16:16">
      <c r="P556">
        <f t="shared" si="17"/>
        <v>0</v>
      </c>
    </row>
    <row r="557" spans="16:16">
      <c r="P557">
        <f t="shared" si="17"/>
        <v>0</v>
      </c>
    </row>
    <row r="558" spans="16:16">
      <c r="P558">
        <f t="shared" si="17"/>
        <v>0</v>
      </c>
    </row>
    <row r="559" spans="16:16">
      <c r="P559">
        <f t="shared" si="17"/>
        <v>0</v>
      </c>
    </row>
    <row r="560" spans="16:16">
      <c r="P560">
        <f t="shared" si="17"/>
        <v>0</v>
      </c>
    </row>
    <row r="561" spans="16:16">
      <c r="P561">
        <f t="shared" si="17"/>
        <v>0</v>
      </c>
    </row>
    <row r="562" spans="16:16">
      <c r="P562">
        <f t="shared" si="17"/>
        <v>0</v>
      </c>
    </row>
    <row r="563" spans="16:16">
      <c r="P563">
        <f t="shared" si="17"/>
        <v>0</v>
      </c>
    </row>
    <row r="564" spans="16:16">
      <c r="P564">
        <f t="shared" si="17"/>
        <v>0</v>
      </c>
    </row>
    <row r="565" spans="16:16">
      <c r="P565">
        <f t="shared" si="17"/>
        <v>0</v>
      </c>
    </row>
    <row r="566" spans="16:16">
      <c r="P566">
        <f t="shared" si="17"/>
        <v>0</v>
      </c>
    </row>
    <row r="567" spans="16:16">
      <c r="P567">
        <f t="shared" si="17"/>
        <v>0</v>
      </c>
    </row>
    <row r="568" spans="16:16">
      <c r="P568">
        <f t="shared" si="17"/>
        <v>0</v>
      </c>
    </row>
    <row r="569" spans="16:16">
      <c r="P569">
        <f t="shared" si="17"/>
        <v>0</v>
      </c>
    </row>
    <row r="570" spans="16:16">
      <c r="P570">
        <f t="shared" si="17"/>
        <v>0</v>
      </c>
    </row>
    <row r="571" spans="16:16">
      <c r="P571">
        <f t="shared" si="17"/>
        <v>0</v>
      </c>
    </row>
    <row r="572" spans="16:16">
      <c r="P572">
        <f t="shared" si="17"/>
        <v>0</v>
      </c>
    </row>
    <row r="573" spans="16:16">
      <c r="P573">
        <f t="shared" si="17"/>
        <v>0</v>
      </c>
    </row>
    <row r="574" spans="16:16">
      <c r="P574">
        <f t="shared" si="17"/>
        <v>0</v>
      </c>
    </row>
    <row r="575" spans="16:16">
      <c r="P575">
        <f t="shared" si="17"/>
        <v>0</v>
      </c>
    </row>
    <row r="576" spans="16:16">
      <c r="P576">
        <f t="shared" si="17"/>
        <v>0</v>
      </c>
    </row>
    <row r="577" spans="16:16">
      <c r="P577">
        <f t="shared" ref="P577:P640" si="18">IF(N577&lt;=flips,O577^2,0)</f>
        <v>0</v>
      </c>
    </row>
    <row r="578" spans="16:16">
      <c r="P578">
        <f t="shared" si="18"/>
        <v>0</v>
      </c>
    </row>
    <row r="579" spans="16:16">
      <c r="P579">
        <f t="shared" si="18"/>
        <v>0</v>
      </c>
    </row>
    <row r="580" spans="16:16">
      <c r="P580">
        <f t="shared" si="18"/>
        <v>0</v>
      </c>
    </row>
    <row r="581" spans="16:16">
      <c r="P581">
        <f t="shared" si="18"/>
        <v>0</v>
      </c>
    </row>
    <row r="582" spans="16:16">
      <c r="P582">
        <f t="shared" si="18"/>
        <v>0</v>
      </c>
    </row>
    <row r="583" spans="16:16">
      <c r="P583">
        <f t="shared" si="18"/>
        <v>0</v>
      </c>
    </row>
    <row r="584" spans="16:16">
      <c r="P584">
        <f t="shared" si="18"/>
        <v>0</v>
      </c>
    </row>
    <row r="585" spans="16:16">
      <c r="P585">
        <f t="shared" si="18"/>
        <v>0</v>
      </c>
    </row>
    <row r="586" spans="16:16">
      <c r="P586">
        <f t="shared" si="18"/>
        <v>0</v>
      </c>
    </row>
    <row r="587" spans="16:16">
      <c r="P587">
        <f t="shared" si="18"/>
        <v>0</v>
      </c>
    </row>
    <row r="588" spans="16:16">
      <c r="P588">
        <f t="shared" si="18"/>
        <v>0</v>
      </c>
    </row>
    <row r="589" spans="16:16">
      <c r="P589">
        <f t="shared" si="18"/>
        <v>0</v>
      </c>
    </row>
    <row r="590" spans="16:16">
      <c r="P590">
        <f t="shared" si="18"/>
        <v>0</v>
      </c>
    </row>
    <row r="591" spans="16:16">
      <c r="P591">
        <f t="shared" si="18"/>
        <v>0</v>
      </c>
    </row>
    <row r="592" spans="16:16">
      <c r="P592">
        <f t="shared" si="18"/>
        <v>0</v>
      </c>
    </row>
    <row r="593" spans="16:16">
      <c r="P593">
        <f t="shared" si="18"/>
        <v>0</v>
      </c>
    </row>
    <row r="594" spans="16:16">
      <c r="P594">
        <f t="shared" si="18"/>
        <v>0</v>
      </c>
    </row>
    <row r="595" spans="16:16">
      <c r="P595">
        <f t="shared" si="18"/>
        <v>0</v>
      </c>
    </row>
    <row r="596" spans="16:16">
      <c r="P596">
        <f t="shared" si="18"/>
        <v>0</v>
      </c>
    </row>
    <row r="597" spans="16:16">
      <c r="P597">
        <f t="shared" si="18"/>
        <v>0</v>
      </c>
    </row>
    <row r="598" spans="16:16">
      <c r="P598">
        <f t="shared" si="18"/>
        <v>0</v>
      </c>
    </row>
    <row r="599" spans="16:16">
      <c r="P599">
        <f t="shared" si="18"/>
        <v>0</v>
      </c>
    </row>
    <row r="600" spans="16:16">
      <c r="P600">
        <f t="shared" si="18"/>
        <v>0</v>
      </c>
    </row>
    <row r="601" spans="16:16">
      <c r="P601">
        <f t="shared" si="18"/>
        <v>0</v>
      </c>
    </row>
    <row r="602" spans="16:16">
      <c r="P602">
        <f t="shared" si="18"/>
        <v>0</v>
      </c>
    </row>
    <row r="603" spans="16:16">
      <c r="P603">
        <f t="shared" si="18"/>
        <v>0</v>
      </c>
    </row>
    <row r="604" spans="16:16">
      <c r="P604">
        <f t="shared" si="18"/>
        <v>0</v>
      </c>
    </row>
    <row r="605" spans="16:16">
      <c r="P605">
        <f t="shared" si="18"/>
        <v>0</v>
      </c>
    </row>
    <row r="606" spans="16:16">
      <c r="P606">
        <f t="shared" si="18"/>
        <v>0</v>
      </c>
    </row>
    <row r="607" spans="16:16">
      <c r="P607">
        <f t="shared" si="18"/>
        <v>0</v>
      </c>
    </row>
    <row r="608" spans="16:16">
      <c r="P608">
        <f t="shared" si="18"/>
        <v>0</v>
      </c>
    </row>
    <row r="609" spans="16:16">
      <c r="P609">
        <f t="shared" si="18"/>
        <v>0</v>
      </c>
    </row>
    <row r="610" spans="16:16">
      <c r="P610">
        <f t="shared" si="18"/>
        <v>0</v>
      </c>
    </row>
    <row r="611" spans="16:16">
      <c r="P611">
        <f t="shared" si="18"/>
        <v>0</v>
      </c>
    </row>
    <row r="612" spans="16:16">
      <c r="P612">
        <f t="shared" si="18"/>
        <v>0</v>
      </c>
    </row>
    <row r="613" spans="16:16">
      <c r="P613">
        <f t="shared" si="18"/>
        <v>0</v>
      </c>
    </row>
    <row r="614" spans="16:16">
      <c r="P614">
        <f t="shared" si="18"/>
        <v>0</v>
      </c>
    </row>
    <row r="615" spans="16:16">
      <c r="P615">
        <f t="shared" si="18"/>
        <v>0</v>
      </c>
    </row>
    <row r="616" spans="16:16">
      <c r="P616">
        <f t="shared" si="18"/>
        <v>0</v>
      </c>
    </row>
    <row r="617" spans="16:16">
      <c r="P617">
        <f t="shared" si="18"/>
        <v>0</v>
      </c>
    </row>
    <row r="618" spans="16:16">
      <c r="P618">
        <f t="shared" si="18"/>
        <v>0</v>
      </c>
    </row>
    <row r="619" spans="16:16">
      <c r="P619">
        <f t="shared" si="18"/>
        <v>0</v>
      </c>
    </row>
    <row r="620" spans="16:16">
      <c r="P620">
        <f t="shared" si="18"/>
        <v>0</v>
      </c>
    </row>
    <row r="621" spans="16:16">
      <c r="P621">
        <f t="shared" si="18"/>
        <v>0</v>
      </c>
    </row>
    <row r="622" spans="16:16">
      <c r="P622">
        <f t="shared" si="18"/>
        <v>0</v>
      </c>
    </row>
    <row r="623" spans="16:16">
      <c r="P623">
        <f t="shared" si="18"/>
        <v>0</v>
      </c>
    </row>
    <row r="624" spans="16:16">
      <c r="P624">
        <f t="shared" si="18"/>
        <v>0</v>
      </c>
    </row>
    <row r="625" spans="16:16">
      <c r="P625">
        <f t="shared" si="18"/>
        <v>0</v>
      </c>
    </row>
    <row r="626" spans="16:16">
      <c r="P626">
        <f t="shared" si="18"/>
        <v>0</v>
      </c>
    </row>
    <row r="627" spans="16:16">
      <c r="P627">
        <f t="shared" si="18"/>
        <v>0</v>
      </c>
    </row>
    <row r="628" spans="16:16">
      <c r="P628">
        <f t="shared" si="18"/>
        <v>0</v>
      </c>
    </row>
    <row r="629" spans="16:16">
      <c r="P629">
        <f t="shared" si="18"/>
        <v>0</v>
      </c>
    </row>
    <row r="630" spans="16:16">
      <c r="P630">
        <f t="shared" si="18"/>
        <v>0</v>
      </c>
    </row>
    <row r="631" spans="16:16">
      <c r="P631">
        <f t="shared" si="18"/>
        <v>0</v>
      </c>
    </row>
    <row r="632" spans="16:16">
      <c r="P632">
        <f t="shared" si="18"/>
        <v>0</v>
      </c>
    </row>
    <row r="633" spans="16:16">
      <c r="P633">
        <f t="shared" si="18"/>
        <v>0</v>
      </c>
    </row>
    <row r="634" spans="16:16">
      <c r="P634">
        <f t="shared" si="18"/>
        <v>0</v>
      </c>
    </row>
    <row r="635" spans="16:16">
      <c r="P635">
        <f t="shared" si="18"/>
        <v>0</v>
      </c>
    </row>
    <row r="636" spans="16:16">
      <c r="P636">
        <f t="shared" si="18"/>
        <v>0</v>
      </c>
    </row>
    <row r="637" spans="16:16">
      <c r="P637">
        <f t="shared" si="18"/>
        <v>0</v>
      </c>
    </row>
    <row r="638" spans="16:16">
      <c r="P638">
        <f t="shared" si="18"/>
        <v>0</v>
      </c>
    </row>
    <row r="639" spans="16:16">
      <c r="P639">
        <f t="shared" si="18"/>
        <v>0</v>
      </c>
    </row>
    <row r="640" spans="16:16">
      <c r="P640">
        <f t="shared" si="18"/>
        <v>0</v>
      </c>
    </row>
    <row r="641" spans="16:16">
      <c r="P641">
        <f t="shared" ref="P641:P704" si="19">IF(N641&lt;=flips,O641^2,0)</f>
        <v>0</v>
      </c>
    </row>
    <row r="642" spans="16:16">
      <c r="P642">
        <f t="shared" si="19"/>
        <v>0</v>
      </c>
    </row>
    <row r="643" spans="16:16">
      <c r="P643">
        <f t="shared" si="19"/>
        <v>0</v>
      </c>
    </row>
    <row r="644" spans="16:16">
      <c r="P644">
        <f t="shared" si="19"/>
        <v>0</v>
      </c>
    </row>
    <row r="645" spans="16:16">
      <c r="P645">
        <f t="shared" si="19"/>
        <v>0</v>
      </c>
    </row>
    <row r="646" spans="16:16">
      <c r="P646">
        <f t="shared" si="19"/>
        <v>0</v>
      </c>
    </row>
    <row r="647" spans="16:16">
      <c r="P647">
        <f t="shared" si="19"/>
        <v>0</v>
      </c>
    </row>
    <row r="648" spans="16:16">
      <c r="P648">
        <f t="shared" si="19"/>
        <v>0</v>
      </c>
    </row>
    <row r="649" spans="16:16">
      <c r="P649">
        <f t="shared" si="19"/>
        <v>0</v>
      </c>
    </row>
    <row r="650" spans="16:16">
      <c r="P650">
        <f t="shared" si="19"/>
        <v>0</v>
      </c>
    </row>
    <row r="651" spans="16:16">
      <c r="P651">
        <f t="shared" si="19"/>
        <v>0</v>
      </c>
    </row>
    <row r="652" spans="16:16">
      <c r="P652">
        <f t="shared" si="19"/>
        <v>0</v>
      </c>
    </row>
    <row r="653" spans="16:16">
      <c r="P653">
        <f t="shared" si="19"/>
        <v>0</v>
      </c>
    </row>
    <row r="654" spans="16:16">
      <c r="P654">
        <f t="shared" si="19"/>
        <v>0</v>
      </c>
    </row>
    <row r="655" spans="16:16">
      <c r="P655">
        <f t="shared" si="19"/>
        <v>0</v>
      </c>
    </row>
    <row r="656" spans="16:16">
      <c r="P656">
        <f t="shared" si="19"/>
        <v>0</v>
      </c>
    </row>
    <row r="657" spans="16:16">
      <c r="P657">
        <f t="shared" si="19"/>
        <v>0</v>
      </c>
    </row>
    <row r="658" spans="16:16">
      <c r="P658">
        <f t="shared" si="19"/>
        <v>0</v>
      </c>
    </row>
    <row r="659" spans="16:16">
      <c r="P659">
        <f t="shared" si="19"/>
        <v>0</v>
      </c>
    </row>
    <row r="660" spans="16:16">
      <c r="P660">
        <f t="shared" si="19"/>
        <v>0</v>
      </c>
    </row>
    <row r="661" spans="16:16">
      <c r="P661">
        <f t="shared" si="19"/>
        <v>0</v>
      </c>
    </row>
    <row r="662" spans="16:16">
      <c r="P662">
        <f t="shared" si="19"/>
        <v>0</v>
      </c>
    </row>
    <row r="663" spans="16:16">
      <c r="P663">
        <f t="shared" si="19"/>
        <v>0</v>
      </c>
    </row>
    <row r="664" spans="16:16">
      <c r="P664">
        <f t="shared" si="19"/>
        <v>0</v>
      </c>
    </row>
    <row r="665" spans="16:16">
      <c r="P665">
        <f t="shared" si="19"/>
        <v>0</v>
      </c>
    </row>
    <row r="666" spans="16:16">
      <c r="P666">
        <f t="shared" si="19"/>
        <v>0</v>
      </c>
    </row>
    <row r="667" spans="16:16">
      <c r="P667">
        <f t="shared" si="19"/>
        <v>0</v>
      </c>
    </row>
    <row r="668" spans="16:16">
      <c r="P668">
        <f t="shared" si="19"/>
        <v>0</v>
      </c>
    </row>
    <row r="669" spans="16:16">
      <c r="P669">
        <f t="shared" si="19"/>
        <v>0</v>
      </c>
    </row>
    <row r="670" spans="16:16">
      <c r="P670">
        <f t="shared" si="19"/>
        <v>0</v>
      </c>
    </row>
    <row r="671" spans="16:16">
      <c r="P671">
        <f t="shared" si="19"/>
        <v>0</v>
      </c>
    </row>
    <row r="672" spans="16:16">
      <c r="P672">
        <f t="shared" si="19"/>
        <v>0</v>
      </c>
    </row>
    <row r="673" spans="16:16">
      <c r="P673">
        <f t="shared" si="19"/>
        <v>0</v>
      </c>
    </row>
    <row r="674" spans="16:16">
      <c r="P674">
        <f t="shared" si="19"/>
        <v>0</v>
      </c>
    </row>
    <row r="675" spans="16:16">
      <c r="P675">
        <f t="shared" si="19"/>
        <v>0</v>
      </c>
    </row>
    <row r="676" spans="16:16">
      <c r="P676">
        <f t="shared" si="19"/>
        <v>0</v>
      </c>
    </row>
    <row r="677" spans="16:16">
      <c r="P677">
        <f t="shared" si="19"/>
        <v>0</v>
      </c>
    </row>
    <row r="678" spans="16:16">
      <c r="P678">
        <f t="shared" si="19"/>
        <v>0</v>
      </c>
    </row>
    <row r="679" spans="16:16">
      <c r="P679">
        <f t="shared" si="19"/>
        <v>0</v>
      </c>
    </row>
    <row r="680" spans="16:16">
      <c r="P680">
        <f t="shared" si="19"/>
        <v>0</v>
      </c>
    </row>
    <row r="681" spans="16:16">
      <c r="P681">
        <f t="shared" si="19"/>
        <v>0</v>
      </c>
    </row>
    <row r="682" spans="16:16">
      <c r="P682">
        <f t="shared" si="19"/>
        <v>0</v>
      </c>
    </row>
    <row r="683" spans="16:16">
      <c r="P683">
        <f t="shared" si="19"/>
        <v>0</v>
      </c>
    </row>
    <row r="684" spans="16:16">
      <c r="P684">
        <f t="shared" si="19"/>
        <v>0</v>
      </c>
    </row>
    <row r="685" spans="16:16">
      <c r="P685">
        <f t="shared" si="19"/>
        <v>0</v>
      </c>
    </row>
    <row r="686" spans="16:16">
      <c r="P686">
        <f t="shared" si="19"/>
        <v>0</v>
      </c>
    </row>
    <row r="687" spans="16:16">
      <c r="P687">
        <f t="shared" si="19"/>
        <v>0</v>
      </c>
    </row>
    <row r="688" spans="16:16">
      <c r="P688">
        <f t="shared" si="19"/>
        <v>0</v>
      </c>
    </row>
    <row r="689" spans="16:16">
      <c r="P689">
        <f t="shared" si="19"/>
        <v>0</v>
      </c>
    </row>
    <row r="690" spans="16:16">
      <c r="P690">
        <f t="shared" si="19"/>
        <v>0</v>
      </c>
    </row>
    <row r="691" spans="16:16">
      <c r="P691">
        <f t="shared" si="19"/>
        <v>0</v>
      </c>
    </row>
    <row r="692" spans="16:16">
      <c r="P692">
        <f t="shared" si="19"/>
        <v>0</v>
      </c>
    </row>
    <row r="693" spans="16:16">
      <c r="P693">
        <f t="shared" si="19"/>
        <v>0</v>
      </c>
    </row>
    <row r="694" spans="16:16">
      <c r="P694">
        <f t="shared" si="19"/>
        <v>0</v>
      </c>
    </row>
    <row r="695" spans="16:16">
      <c r="P695">
        <f t="shared" si="19"/>
        <v>0</v>
      </c>
    </row>
    <row r="696" spans="16:16">
      <c r="P696">
        <f t="shared" si="19"/>
        <v>0</v>
      </c>
    </row>
    <row r="697" spans="16:16">
      <c r="P697">
        <f t="shared" si="19"/>
        <v>0</v>
      </c>
    </row>
    <row r="698" spans="16:16">
      <c r="P698">
        <f t="shared" si="19"/>
        <v>0</v>
      </c>
    </row>
    <row r="699" spans="16:16">
      <c r="P699">
        <f t="shared" si="19"/>
        <v>0</v>
      </c>
    </row>
    <row r="700" spans="16:16">
      <c r="P700">
        <f t="shared" si="19"/>
        <v>0</v>
      </c>
    </row>
    <row r="701" spans="16:16">
      <c r="P701">
        <f t="shared" si="19"/>
        <v>0</v>
      </c>
    </row>
    <row r="702" spans="16:16">
      <c r="P702">
        <f t="shared" si="19"/>
        <v>0</v>
      </c>
    </row>
    <row r="703" spans="16:16">
      <c r="P703">
        <f t="shared" si="19"/>
        <v>0</v>
      </c>
    </row>
    <row r="704" spans="16:16">
      <c r="P704">
        <f t="shared" si="19"/>
        <v>0</v>
      </c>
    </row>
    <row r="705" spans="16:16">
      <c r="P705">
        <f t="shared" ref="P705:P768" si="20">IF(N705&lt;=flips,O705^2,0)</f>
        <v>0</v>
      </c>
    </row>
    <row r="706" spans="16:16">
      <c r="P706">
        <f t="shared" si="20"/>
        <v>0</v>
      </c>
    </row>
    <row r="707" spans="16:16">
      <c r="P707">
        <f t="shared" si="20"/>
        <v>0</v>
      </c>
    </row>
    <row r="708" spans="16:16">
      <c r="P708">
        <f t="shared" si="20"/>
        <v>0</v>
      </c>
    </row>
    <row r="709" spans="16:16">
      <c r="P709">
        <f t="shared" si="20"/>
        <v>0</v>
      </c>
    </row>
    <row r="710" spans="16:16">
      <c r="P710">
        <f t="shared" si="20"/>
        <v>0</v>
      </c>
    </row>
    <row r="711" spans="16:16">
      <c r="P711">
        <f t="shared" si="20"/>
        <v>0</v>
      </c>
    </row>
    <row r="712" spans="16:16">
      <c r="P712">
        <f t="shared" si="20"/>
        <v>0</v>
      </c>
    </row>
    <row r="713" spans="16:16">
      <c r="P713">
        <f t="shared" si="20"/>
        <v>0</v>
      </c>
    </row>
    <row r="714" spans="16:16">
      <c r="P714">
        <f t="shared" si="20"/>
        <v>0</v>
      </c>
    </row>
    <row r="715" spans="16:16">
      <c r="P715">
        <f t="shared" si="20"/>
        <v>0</v>
      </c>
    </row>
    <row r="716" spans="16:16">
      <c r="P716">
        <f t="shared" si="20"/>
        <v>0</v>
      </c>
    </row>
    <row r="717" spans="16:16">
      <c r="P717">
        <f t="shared" si="20"/>
        <v>0</v>
      </c>
    </row>
    <row r="718" spans="16:16">
      <c r="P718">
        <f t="shared" si="20"/>
        <v>0</v>
      </c>
    </row>
    <row r="719" spans="16:16">
      <c r="P719">
        <f t="shared" si="20"/>
        <v>0</v>
      </c>
    </row>
    <row r="720" spans="16:16">
      <c r="P720">
        <f t="shared" si="20"/>
        <v>0</v>
      </c>
    </row>
    <row r="721" spans="16:16">
      <c r="P721">
        <f t="shared" si="20"/>
        <v>0</v>
      </c>
    </row>
    <row r="722" spans="16:16">
      <c r="P722">
        <f t="shared" si="20"/>
        <v>0</v>
      </c>
    </row>
    <row r="723" spans="16:16">
      <c r="P723">
        <f t="shared" si="20"/>
        <v>0</v>
      </c>
    </row>
    <row r="724" spans="16:16">
      <c r="P724">
        <f t="shared" si="20"/>
        <v>0</v>
      </c>
    </row>
    <row r="725" spans="16:16">
      <c r="P725">
        <f t="shared" si="20"/>
        <v>0</v>
      </c>
    </row>
    <row r="726" spans="16:16">
      <c r="P726">
        <f t="shared" si="20"/>
        <v>0</v>
      </c>
    </row>
    <row r="727" spans="16:16">
      <c r="P727">
        <f t="shared" si="20"/>
        <v>0</v>
      </c>
    </row>
    <row r="728" spans="16:16">
      <c r="P728">
        <f t="shared" si="20"/>
        <v>0</v>
      </c>
    </row>
    <row r="729" spans="16:16">
      <c r="P729">
        <f t="shared" si="20"/>
        <v>0</v>
      </c>
    </row>
    <row r="730" spans="16:16">
      <c r="P730">
        <f t="shared" si="20"/>
        <v>0</v>
      </c>
    </row>
    <row r="731" spans="16:16">
      <c r="P731">
        <f t="shared" si="20"/>
        <v>0</v>
      </c>
    </row>
    <row r="732" spans="16:16">
      <c r="P732">
        <f t="shared" si="20"/>
        <v>0</v>
      </c>
    </row>
    <row r="733" spans="16:16">
      <c r="P733">
        <f t="shared" si="20"/>
        <v>0</v>
      </c>
    </row>
    <row r="734" spans="16:16">
      <c r="P734">
        <f t="shared" si="20"/>
        <v>0</v>
      </c>
    </row>
    <row r="735" spans="16:16">
      <c r="P735">
        <f t="shared" si="20"/>
        <v>0</v>
      </c>
    </row>
    <row r="736" spans="16:16">
      <c r="P736">
        <f t="shared" si="20"/>
        <v>0</v>
      </c>
    </row>
    <row r="737" spans="16:16">
      <c r="P737">
        <f t="shared" si="20"/>
        <v>0</v>
      </c>
    </row>
    <row r="738" spans="16:16">
      <c r="P738">
        <f t="shared" si="20"/>
        <v>0</v>
      </c>
    </row>
    <row r="739" spans="16:16">
      <c r="P739">
        <f t="shared" si="20"/>
        <v>0</v>
      </c>
    </row>
    <row r="740" spans="16:16">
      <c r="P740">
        <f t="shared" si="20"/>
        <v>0</v>
      </c>
    </row>
    <row r="741" spans="16:16">
      <c r="P741">
        <f t="shared" si="20"/>
        <v>0</v>
      </c>
    </row>
    <row r="742" spans="16:16">
      <c r="P742">
        <f t="shared" si="20"/>
        <v>0</v>
      </c>
    </row>
    <row r="743" spans="16:16">
      <c r="P743">
        <f t="shared" si="20"/>
        <v>0</v>
      </c>
    </row>
    <row r="744" spans="16:16">
      <c r="P744">
        <f t="shared" si="20"/>
        <v>0</v>
      </c>
    </row>
    <row r="745" spans="16:16">
      <c r="P745">
        <f t="shared" si="20"/>
        <v>0</v>
      </c>
    </row>
    <row r="746" spans="16:16">
      <c r="P746">
        <f t="shared" si="20"/>
        <v>0</v>
      </c>
    </row>
    <row r="747" spans="16:16">
      <c r="P747">
        <f t="shared" si="20"/>
        <v>0</v>
      </c>
    </row>
    <row r="748" spans="16:16">
      <c r="P748">
        <f t="shared" si="20"/>
        <v>0</v>
      </c>
    </row>
    <row r="749" spans="16:16">
      <c r="P749">
        <f t="shared" si="20"/>
        <v>0</v>
      </c>
    </row>
    <row r="750" spans="16:16">
      <c r="P750">
        <f t="shared" si="20"/>
        <v>0</v>
      </c>
    </row>
    <row r="751" spans="16:16">
      <c r="P751">
        <f t="shared" si="20"/>
        <v>0</v>
      </c>
    </row>
    <row r="752" spans="16:16">
      <c r="P752">
        <f t="shared" si="20"/>
        <v>0</v>
      </c>
    </row>
    <row r="753" spans="16:16">
      <c r="P753">
        <f t="shared" si="20"/>
        <v>0</v>
      </c>
    </row>
    <row r="754" spans="16:16">
      <c r="P754">
        <f t="shared" si="20"/>
        <v>0</v>
      </c>
    </row>
    <row r="755" spans="16:16">
      <c r="P755">
        <f t="shared" si="20"/>
        <v>0</v>
      </c>
    </row>
    <row r="756" spans="16:16">
      <c r="P756">
        <f t="shared" si="20"/>
        <v>0</v>
      </c>
    </row>
    <row r="757" spans="16:16">
      <c r="P757">
        <f t="shared" si="20"/>
        <v>0</v>
      </c>
    </row>
    <row r="758" spans="16:16">
      <c r="P758">
        <f t="shared" si="20"/>
        <v>0</v>
      </c>
    </row>
    <row r="759" spans="16:16">
      <c r="P759">
        <f t="shared" si="20"/>
        <v>0</v>
      </c>
    </row>
    <row r="760" spans="16:16">
      <c r="P760">
        <f t="shared" si="20"/>
        <v>0</v>
      </c>
    </row>
    <row r="761" spans="16:16">
      <c r="P761">
        <f t="shared" si="20"/>
        <v>0</v>
      </c>
    </row>
    <row r="762" spans="16:16">
      <c r="P762">
        <f t="shared" si="20"/>
        <v>0</v>
      </c>
    </row>
    <row r="763" spans="16:16">
      <c r="P763">
        <f t="shared" si="20"/>
        <v>0</v>
      </c>
    </row>
    <row r="764" spans="16:16">
      <c r="P764">
        <f t="shared" si="20"/>
        <v>0</v>
      </c>
    </row>
    <row r="765" spans="16:16">
      <c r="P765">
        <f t="shared" si="20"/>
        <v>0</v>
      </c>
    </row>
    <row r="766" spans="16:16">
      <c r="P766">
        <f t="shared" si="20"/>
        <v>0</v>
      </c>
    </row>
    <row r="767" spans="16:16">
      <c r="P767">
        <f t="shared" si="20"/>
        <v>0</v>
      </c>
    </row>
    <row r="768" spans="16:16">
      <c r="P768">
        <f t="shared" si="20"/>
        <v>0</v>
      </c>
    </row>
    <row r="769" spans="16:16">
      <c r="P769">
        <f t="shared" ref="P769:P832" si="21">IF(N769&lt;=flips,O769^2,0)</f>
        <v>0</v>
      </c>
    </row>
    <row r="770" spans="16:16">
      <c r="P770">
        <f t="shared" si="21"/>
        <v>0</v>
      </c>
    </row>
    <row r="771" spans="16:16">
      <c r="P771">
        <f t="shared" si="21"/>
        <v>0</v>
      </c>
    </row>
    <row r="772" spans="16:16">
      <c r="P772">
        <f t="shared" si="21"/>
        <v>0</v>
      </c>
    </row>
    <row r="773" spans="16:16">
      <c r="P773">
        <f t="shared" si="21"/>
        <v>0</v>
      </c>
    </row>
    <row r="774" spans="16:16">
      <c r="P774">
        <f t="shared" si="21"/>
        <v>0</v>
      </c>
    </row>
    <row r="775" spans="16:16">
      <c r="P775">
        <f t="shared" si="21"/>
        <v>0</v>
      </c>
    </row>
    <row r="776" spans="16:16">
      <c r="P776">
        <f t="shared" si="21"/>
        <v>0</v>
      </c>
    </row>
    <row r="777" spans="16:16">
      <c r="P777">
        <f t="shared" si="21"/>
        <v>0</v>
      </c>
    </row>
    <row r="778" spans="16:16">
      <c r="P778">
        <f t="shared" si="21"/>
        <v>0</v>
      </c>
    </row>
    <row r="779" spans="16:16">
      <c r="P779">
        <f t="shared" si="21"/>
        <v>0</v>
      </c>
    </row>
    <row r="780" spans="16:16">
      <c r="P780">
        <f t="shared" si="21"/>
        <v>0</v>
      </c>
    </row>
    <row r="781" spans="16:16">
      <c r="P781">
        <f t="shared" si="21"/>
        <v>0</v>
      </c>
    </row>
    <row r="782" spans="16:16">
      <c r="P782">
        <f t="shared" si="21"/>
        <v>0</v>
      </c>
    </row>
    <row r="783" spans="16:16">
      <c r="P783">
        <f t="shared" si="21"/>
        <v>0</v>
      </c>
    </row>
    <row r="784" spans="16:16">
      <c r="P784">
        <f t="shared" si="21"/>
        <v>0</v>
      </c>
    </row>
    <row r="785" spans="16:16">
      <c r="P785">
        <f t="shared" si="21"/>
        <v>0</v>
      </c>
    </row>
    <row r="786" spans="16:16">
      <c r="P786">
        <f t="shared" si="21"/>
        <v>0</v>
      </c>
    </row>
    <row r="787" spans="16:16">
      <c r="P787">
        <f t="shared" si="21"/>
        <v>0</v>
      </c>
    </row>
    <row r="788" spans="16:16">
      <c r="P788">
        <f t="shared" si="21"/>
        <v>0</v>
      </c>
    </row>
    <row r="789" spans="16:16">
      <c r="P789">
        <f t="shared" si="21"/>
        <v>0</v>
      </c>
    </row>
    <row r="790" spans="16:16">
      <c r="P790">
        <f t="shared" si="21"/>
        <v>0</v>
      </c>
    </row>
    <row r="791" spans="16:16">
      <c r="P791">
        <f t="shared" si="21"/>
        <v>0</v>
      </c>
    </row>
    <row r="792" spans="16:16">
      <c r="P792">
        <f t="shared" si="21"/>
        <v>0</v>
      </c>
    </row>
    <row r="793" spans="16:16">
      <c r="P793">
        <f t="shared" si="21"/>
        <v>0</v>
      </c>
    </row>
    <row r="794" spans="16:16">
      <c r="P794">
        <f t="shared" si="21"/>
        <v>0</v>
      </c>
    </row>
    <row r="795" spans="16:16">
      <c r="P795">
        <f t="shared" si="21"/>
        <v>0</v>
      </c>
    </row>
    <row r="796" spans="16:16">
      <c r="P796">
        <f t="shared" si="21"/>
        <v>0</v>
      </c>
    </row>
    <row r="797" spans="16:16">
      <c r="P797">
        <f t="shared" si="21"/>
        <v>0</v>
      </c>
    </row>
    <row r="798" spans="16:16">
      <c r="P798">
        <f t="shared" si="21"/>
        <v>0</v>
      </c>
    </row>
    <row r="799" spans="16:16">
      <c r="P799">
        <f t="shared" si="21"/>
        <v>0</v>
      </c>
    </row>
    <row r="800" spans="16:16">
      <c r="P800">
        <f t="shared" si="21"/>
        <v>0</v>
      </c>
    </row>
    <row r="801" spans="16:16">
      <c r="P801">
        <f t="shared" si="21"/>
        <v>0</v>
      </c>
    </row>
    <row r="802" spans="16:16">
      <c r="P802">
        <f t="shared" si="21"/>
        <v>0</v>
      </c>
    </row>
    <row r="803" spans="16:16">
      <c r="P803">
        <f t="shared" si="21"/>
        <v>0</v>
      </c>
    </row>
    <row r="804" spans="16:16">
      <c r="P804">
        <f t="shared" si="21"/>
        <v>0</v>
      </c>
    </row>
    <row r="805" spans="16:16">
      <c r="P805">
        <f t="shared" si="21"/>
        <v>0</v>
      </c>
    </row>
    <row r="806" spans="16:16">
      <c r="P806">
        <f t="shared" si="21"/>
        <v>0</v>
      </c>
    </row>
    <row r="807" spans="16:16">
      <c r="P807">
        <f t="shared" si="21"/>
        <v>0</v>
      </c>
    </row>
    <row r="808" spans="16:16">
      <c r="P808">
        <f t="shared" si="21"/>
        <v>0</v>
      </c>
    </row>
    <row r="809" spans="16:16">
      <c r="P809">
        <f t="shared" si="21"/>
        <v>0</v>
      </c>
    </row>
    <row r="810" spans="16:16">
      <c r="P810">
        <f t="shared" si="21"/>
        <v>0</v>
      </c>
    </row>
    <row r="811" spans="16:16">
      <c r="P811">
        <f t="shared" si="21"/>
        <v>0</v>
      </c>
    </row>
    <row r="812" spans="16:16">
      <c r="P812">
        <f t="shared" si="21"/>
        <v>0</v>
      </c>
    </row>
    <row r="813" spans="16:16">
      <c r="P813">
        <f t="shared" si="21"/>
        <v>0</v>
      </c>
    </row>
    <row r="814" spans="16:16">
      <c r="P814">
        <f t="shared" si="21"/>
        <v>0</v>
      </c>
    </row>
    <row r="815" spans="16:16">
      <c r="P815">
        <f t="shared" si="21"/>
        <v>0</v>
      </c>
    </row>
    <row r="816" spans="16:16">
      <c r="P816">
        <f t="shared" si="21"/>
        <v>0</v>
      </c>
    </row>
    <row r="817" spans="16:16">
      <c r="P817">
        <f t="shared" si="21"/>
        <v>0</v>
      </c>
    </row>
    <row r="818" spans="16:16">
      <c r="P818">
        <f t="shared" si="21"/>
        <v>0</v>
      </c>
    </row>
    <row r="819" spans="16:16">
      <c r="P819">
        <f t="shared" si="21"/>
        <v>0</v>
      </c>
    </row>
    <row r="820" spans="16:16">
      <c r="P820">
        <f t="shared" si="21"/>
        <v>0</v>
      </c>
    </row>
    <row r="821" spans="16:16">
      <c r="P821">
        <f t="shared" si="21"/>
        <v>0</v>
      </c>
    </row>
    <row r="822" spans="16:16">
      <c r="P822">
        <f t="shared" si="21"/>
        <v>0</v>
      </c>
    </row>
    <row r="823" spans="16:16">
      <c r="P823">
        <f t="shared" si="21"/>
        <v>0</v>
      </c>
    </row>
    <row r="824" spans="16:16">
      <c r="P824">
        <f t="shared" si="21"/>
        <v>0</v>
      </c>
    </row>
    <row r="825" spans="16:16">
      <c r="P825">
        <f t="shared" si="21"/>
        <v>0</v>
      </c>
    </row>
    <row r="826" spans="16:16">
      <c r="P826">
        <f t="shared" si="21"/>
        <v>0</v>
      </c>
    </row>
    <row r="827" spans="16:16">
      <c r="P827">
        <f t="shared" si="21"/>
        <v>0</v>
      </c>
    </row>
    <row r="828" spans="16:16">
      <c r="P828">
        <f t="shared" si="21"/>
        <v>0</v>
      </c>
    </row>
    <row r="829" spans="16:16">
      <c r="P829">
        <f t="shared" si="21"/>
        <v>0</v>
      </c>
    </row>
    <row r="830" spans="16:16">
      <c r="P830">
        <f t="shared" si="21"/>
        <v>0</v>
      </c>
    </row>
    <row r="831" spans="16:16">
      <c r="P831">
        <f t="shared" si="21"/>
        <v>0</v>
      </c>
    </row>
    <row r="832" spans="16:16">
      <c r="P832">
        <f t="shared" si="21"/>
        <v>0</v>
      </c>
    </row>
    <row r="833" spans="16:16">
      <c r="P833">
        <f t="shared" ref="P833:P896" si="22">IF(N833&lt;=flips,O833^2,0)</f>
        <v>0</v>
      </c>
    </row>
    <row r="834" spans="16:16">
      <c r="P834">
        <f t="shared" si="22"/>
        <v>0</v>
      </c>
    </row>
    <row r="835" spans="16:16">
      <c r="P835">
        <f t="shared" si="22"/>
        <v>0</v>
      </c>
    </row>
    <row r="836" spans="16:16">
      <c r="P836">
        <f t="shared" si="22"/>
        <v>0</v>
      </c>
    </row>
    <row r="837" spans="16:16">
      <c r="P837">
        <f t="shared" si="22"/>
        <v>0</v>
      </c>
    </row>
    <row r="838" spans="16:16">
      <c r="P838">
        <f t="shared" si="22"/>
        <v>0</v>
      </c>
    </row>
    <row r="839" spans="16:16">
      <c r="P839">
        <f t="shared" si="22"/>
        <v>0</v>
      </c>
    </row>
    <row r="840" spans="16:16">
      <c r="P840">
        <f t="shared" si="22"/>
        <v>0</v>
      </c>
    </row>
    <row r="841" spans="16:16">
      <c r="P841">
        <f t="shared" si="22"/>
        <v>0</v>
      </c>
    </row>
    <row r="842" spans="16:16">
      <c r="P842">
        <f t="shared" si="22"/>
        <v>0</v>
      </c>
    </row>
    <row r="843" spans="16:16">
      <c r="P843">
        <f t="shared" si="22"/>
        <v>0</v>
      </c>
    </row>
    <row r="844" spans="16:16">
      <c r="P844">
        <f t="shared" si="22"/>
        <v>0</v>
      </c>
    </row>
    <row r="845" spans="16:16">
      <c r="P845">
        <f t="shared" si="22"/>
        <v>0</v>
      </c>
    </row>
    <row r="846" spans="16:16">
      <c r="P846">
        <f t="shared" si="22"/>
        <v>0</v>
      </c>
    </row>
    <row r="847" spans="16:16">
      <c r="P847">
        <f t="shared" si="22"/>
        <v>0</v>
      </c>
    </row>
    <row r="848" spans="16:16">
      <c r="P848">
        <f t="shared" si="22"/>
        <v>0</v>
      </c>
    </row>
    <row r="849" spans="16:16">
      <c r="P849">
        <f t="shared" si="22"/>
        <v>0</v>
      </c>
    </row>
    <row r="850" spans="16:16">
      <c r="P850">
        <f t="shared" si="22"/>
        <v>0</v>
      </c>
    </row>
    <row r="851" spans="16:16">
      <c r="P851">
        <f t="shared" si="22"/>
        <v>0</v>
      </c>
    </row>
    <row r="852" spans="16:16">
      <c r="P852">
        <f t="shared" si="22"/>
        <v>0</v>
      </c>
    </row>
    <row r="853" spans="16:16">
      <c r="P853">
        <f t="shared" si="22"/>
        <v>0</v>
      </c>
    </row>
    <row r="854" spans="16:16">
      <c r="P854">
        <f t="shared" si="22"/>
        <v>0</v>
      </c>
    </row>
    <row r="855" spans="16:16">
      <c r="P855">
        <f t="shared" si="22"/>
        <v>0</v>
      </c>
    </row>
    <row r="856" spans="16:16">
      <c r="P856">
        <f t="shared" si="22"/>
        <v>0</v>
      </c>
    </row>
    <row r="857" spans="16:16">
      <c r="P857">
        <f t="shared" si="22"/>
        <v>0</v>
      </c>
    </row>
    <row r="858" spans="16:16">
      <c r="P858">
        <f t="shared" si="22"/>
        <v>0</v>
      </c>
    </row>
    <row r="859" spans="16:16">
      <c r="P859">
        <f t="shared" si="22"/>
        <v>0</v>
      </c>
    </row>
    <row r="860" spans="16:16">
      <c r="P860">
        <f t="shared" si="22"/>
        <v>0</v>
      </c>
    </row>
    <row r="861" spans="16:16">
      <c r="P861">
        <f t="shared" si="22"/>
        <v>0</v>
      </c>
    </row>
    <row r="862" spans="16:16">
      <c r="P862">
        <f t="shared" si="22"/>
        <v>0</v>
      </c>
    </row>
    <row r="863" spans="16:16">
      <c r="P863">
        <f t="shared" si="22"/>
        <v>0</v>
      </c>
    </row>
    <row r="864" spans="16:16">
      <c r="P864">
        <f t="shared" si="22"/>
        <v>0</v>
      </c>
    </row>
    <row r="865" spans="16:16">
      <c r="P865">
        <f t="shared" si="22"/>
        <v>0</v>
      </c>
    </row>
    <row r="866" spans="16:16">
      <c r="P866">
        <f t="shared" si="22"/>
        <v>0</v>
      </c>
    </row>
    <row r="867" spans="16:16">
      <c r="P867">
        <f t="shared" si="22"/>
        <v>0</v>
      </c>
    </row>
    <row r="868" spans="16:16">
      <c r="P868">
        <f t="shared" si="22"/>
        <v>0</v>
      </c>
    </row>
    <row r="869" spans="16:16">
      <c r="P869">
        <f t="shared" si="22"/>
        <v>0</v>
      </c>
    </row>
    <row r="870" spans="16:16">
      <c r="P870">
        <f t="shared" si="22"/>
        <v>0</v>
      </c>
    </row>
    <row r="871" spans="16:16">
      <c r="P871">
        <f t="shared" si="22"/>
        <v>0</v>
      </c>
    </row>
    <row r="872" spans="16:16">
      <c r="P872">
        <f t="shared" si="22"/>
        <v>0</v>
      </c>
    </row>
    <row r="873" spans="16:16">
      <c r="P873">
        <f t="shared" si="22"/>
        <v>0</v>
      </c>
    </row>
    <row r="874" spans="16:16">
      <c r="P874">
        <f t="shared" si="22"/>
        <v>0</v>
      </c>
    </row>
    <row r="875" spans="16:16">
      <c r="P875">
        <f t="shared" si="22"/>
        <v>0</v>
      </c>
    </row>
    <row r="876" spans="16:16">
      <c r="P876">
        <f t="shared" si="22"/>
        <v>0</v>
      </c>
    </row>
    <row r="877" spans="16:16">
      <c r="P877">
        <f t="shared" si="22"/>
        <v>0</v>
      </c>
    </row>
    <row r="878" spans="16:16">
      <c r="P878">
        <f t="shared" si="22"/>
        <v>0</v>
      </c>
    </row>
    <row r="879" spans="16:16">
      <c r="P879">
        <f t="shared" si="22"/>
        <v>0</v>
      </c>
    </row>
    <row r="880" spans="16:16">
      <c r="P880">
        <f t="shared" si="22"/>
        <v>0</v>
      </c>
    </row>
    <row r="881" spans="16:16">
      <c r="P881">
        <f t="shared" si="22"/>
        <v>0</v>
      </c>
    </row>
    <row r="882" spans="16:16">
      <c r="P882">
        <f t="shared" si="22"/>
        <v>0</v>
      </c>
    </row>
    <row r="883" spans="16:16">
      <c r="P883">
        <f t="shared" si="22"/>
        <v>0</v>
      </c>
    </row>
    <row r="884" spans="16:16">
      <c r="P884">
        <f t="shared" si="22"/>
        <v>0</v>
      </c>
    </row>
    <row r="885" spans="16:16">
      <c r="P885">
        <f t="shared" si="22"/>
        <v>0</v>
      </c>
    </row>
    <row r="886" spans="16:16">
      <c r="P886">
        <f t="shared" si="22"/>
        <v>0</v>
      </c>
    </row>
    <row r="887" spans="16:16">
      <c r="P887">
        <f t="shared" si="22"/>
        <v>0</v>
      </c>
    </row>
    <row r="888" spans="16:16">
      <c r="P888">
        <f t="shared" si="22"/>
        <v>0</v>
      </c>
    </row>
    <row r="889" spans="16:16">
      <c r="P889">
        <f t="shared" si="22"/>
        <v>0</v>
      </c>
    </row>
    <row r="890" spans="16:16">
      <c r="P890">
        <f t="shared" si="22"/>
        <v>0</v>
      </c>
    </row>
    <row r="891" spans="16:16">
      <c r="P891">
        <f t="shared" si="22"/>
        <v>0</v>
      </c>
    </row>
    <row r="892" spans="16:16">
      <c r="P892">
        <f t="shared" si="22"/>
        <v>0</v>
      </c>
    </row>
    <row r="893" spans="16:16">
      <c r="P893">
        <f t="shared" si="22"/>
        <v>0</v>
      </c>
    </row>
    <row r="894" spans="16:16">
      <c r="P894">
        <f t="shared" si="22"/>
        <v>0</v>
      </c>
    </row>
    <row r="895" spans="16:16">
      <c r="P895">
        <f t="shared" si="22"/>
        <v>0</v>
      </c>
    </row>
    <row r="896" spans="16:16">
      <c r="P896">
        <f t="shared" si="22"/>
        <v>0</v>
      </c>
    </row>
    <row r="897" spans="16:16">
      <c r="P897">
        <f t="shared" ref="P897:P960" si="23">IF(N897&lt;=flips,O897^2,0)</f>
        <v>0</v>
      </c>
    </row>
    <row r="898" spans="16:16">
      <c r="P898">
        <f t="shared" si="23"/>
        <v>0</v>
      </c>
    </row>
    <row r="899" spans="16:16">
      <c r="P899">
        <f t="shared" si="23"/>
        <v>0</v>
      </c>
    </row>
    <row r="900" spans="16:16">
      <c r="P900">
        <f t="shared" si="23"/>
        <v>0</v>
      </c>
    </row>
    <row r="901" spans="16:16">
      <c r="P901">
        <f t="shared" si="23"/>
        <v>0</v>
      </c>
    </row>
    <row r="902" spans="16:16">
      <c r="P902">
        <f t="shared" si="23"/>
        <v>0</v>
      </c>
    </row>
    <row r="903" spans="16:16">
      <c r="P903">
        <f t="shared" si="23"/>
        <v>0</v>
      </c>
    </row>
    <row r="904" spans="16:16">
      <c r="P904">
        <f t="shared" si="23"/>
        <v>0</v>
      </c>
    </row>
    <row r="905" spans="16:16">
      <c r="P905">
        <f t="shared" si="23"/>
        <v>0</v>
      </c>
    </row>
    <row r="906" spans="16:16">
      <c r="P906">
        <f t="shared" si="23"/>
        <v>0</v>
      </c>
    </row>
    <row r="907" spans="16:16">
      <c r="P907">
        <f t="shared" si="23"/>
        <v>0</v>
      </c>
    </row>
    <row r="908" spans="16:16">
      <c r="P908">
        <f t="shared" si="23"/>
        <v>0</v>
      </c>
    </row>
    <row r="909" spans="16:16">
      <c r="P909">
        <f t="shared" si="23"/>
        <v>0</v>
      </c>
    </row>
    <row r="910" spans="16:16">
      <c r="P910">
        <f t="shared" si="23"/>
        <v>0</v>
      </c>
    </row>
    <row r="911" spans="16:16">
      <c r="P911">
        <f t="shared" si="23"/>
        <v>0</v>
      </c>
    </row>
    <row r="912" spans="16:16">
      <c r="P912">
        <f t="shared" si="23"/>
        <v>0</v>
      </c>
    </row>
    <row r="913" spans="16:16">
      <c r="P913">
        <f t="shared" si="23"/>
        <v>0</v>
      </c>
    </row>
    <row r="914" spans="16:16">
      <c r="P914">
        <f t="shared" si="23"/>
        <v>0</v>
      </c>
    </row>
    <row r="915" spans="16:16">
      <c r="P915">
        <f t="shared" si="23"/>
        <v>0</v>
      </c>
    </row>
    <row r="916" spans="16:16">
      <c r="P916">
        <f t="shared" si="23"/>
        <v>0</v>
      </c>
    </row>
    <row r="917" spans="16:16">
      <c r="P917">
        <f t="shared" si="23"/>
        <v>0</v>
      </c>
    </row>
    <row r="918" spans="16:16">
      <c r="P918">
        <f t="shared" si="23"/>
        <v>0</v>
      </c>
    </row>
    <row r="919" spans="16:16">
      <c r="P919">
        <f t="shared" si="23"/>
        <v>0</v>
      </c>
    </row>
    <row r="920" spans="16:16">
      <c r="P920">
        <f t="shared" si="23"/>
        <v>0</v>
      </c>
    </row>
    <row r="921" spans="16:16">
      <c r="P921">
        <f t="shared" si="23"/>
        <v>0</v>
      </c>
    </row>
    <row r="922" spans="16:16">
      <c r="P922">
        <f t="shared" si="23"/>
        <v>0</v>
      </c>
    </row>
    <row r="923" spans="16:16">
      <c r="P923">
        <f t="shared" si="23"/>
        <v>0</v>
      </c>
    </row>
    <row r="924" spans="16:16">
      <c r="P924">
        <f t="shared" si="23"/>
        <v>0</v>
      </c>
    </row>
    <row r="925" spans="16:16">
      <c r="P925">
        <f t="shared" si="23"/>
        <v>0</v>
      </c>
    </row>
    <row r="926" spans="16:16">
      <c r="P926">
        <f t="shared" si="23"/>
        <v>0</v>
      </c>
    </row>
    <row r="927" spans="16:16">
      <c r="P927">
        <f t="shared" si="23"/>
        <v>0</v>
      </c>
    </row>
    <row r="928" spans="16:16">
      <c r="P928">
        <f t="shared" si="23"/>
        <v>0</v>
      </c>
    </row>
    <row r="929" spans="16:16">
      <c r="P929">
        <f t="shared" si="23"/>
        <v>0</v>
      </c>
    </row>
    <row r="930" spans="16:16">
      <c r="P930">
        <f t="shared" si="23"/>
        <v>0</v>
      </c>
    </row>
    <row r="931" spans="16:16">
      <c r="P931">
        <f t="shared" si="23"/>
        <v>0</v>
      </c>
    </row>
    <row r="932" spans="16:16">
      <c r="P932">
        <f t="shared" si="23"/>
        <v>0</v>
      </c>
    </row>
    <row r="933" spans="16:16">
      <c r="P933">
        <f t="shared" si="23"/>
        <v>0</v>
      </c>
    </row>
    <row r="934" spans="16:16">
      <c r="P934">
        <f t="shared" si="23"/>
        <v>0</v>
      </c>
    </row>
    <row r="935" spans="16:16">
      <c r="P935">
        <f t="shared" si="23"/>
        <v>0</v>
      </c>
    </row>
    <row r="936" spans="16:16">
      <c r="P936">
        <f t="shared" si="23"/>
        <v>0</v>
      </c>
    </row>
    <row r="937" spans="16:16">
      <c r="P937">
        <f t="shared" si="23"/>
        <v>0</v>
      </c>
    </row>
    <row r="938" spans="16:16">
      <c r="P938">
        <f t="shared" si="23"/>
        <v>0</v>
      </c>
    </row>
    <row r="939" spans="16:16">
      <c r="P939">
        <f t="shared" si="23"/>
        <v>0</v>
      </c>
    </row>
    <row r="940" spans="16:16">
      <c r="P940">
        <f t="shared" si="23"/>
        <v>0</v>
      </c>
    </row>
    <row r="941" spans="16:16">
      <c r="P941">
        <f t="shared" si="23"/>
        <v>0</v>
      </c>
    </row>
    <row r="942" spans="16:16">
      <c r="P942">
        <f t="shared" si="23"/>
        <v>0</v>
      </c>
    </row>
    <row r="943" spans="16:16">
      <c r="P943">
        <f t="shared" si="23"/>
        <v>0</v>
      </c>
    </row>
    <row r="944" spans="16:16">
      <c r="P944">
        <f t="shared" si="23"/>
        <v>0</v>
      </c>
    </row>
    <row r="945" spans="16:16">
      <c r="P945">
        <f t="shared" si="23"/>
        <v>0</v>
      </c>
    </row>
    <row r="946" spans="16:16">
      <c r="P946">
        <f t="shared" si="23"/>
        <v>0</v>
      </c>
    </row>
    <row r="947" spans="16:16">
      <c r="P947">
        <f t="shared" si="23"/>
        <v>0</v>
      </c>
    </row>
    <row r="948" spans="16:16">
      <c r="P948">
        <f t="shared" si="23"/>
        <v>0</v>
      </c>
    </row>
    <row r="949" spans="16:16">
      <c r="P949">
        <f t="shared" si="23"/>
        <v>0</v>
      </c>
    </row>
    <row r="950" spans="16:16">
      <c r="P950">
        <f t="shared" si="23"/>
        <v>0</v>
      </c>
    </row>
    <row r="951" spans="16:16">
      <c r="P951">
        <f t="shared" si="23"/>
        <v>0</v>
      </c>
    </row>
    <row r="952" spans="16:16">
      <c r="P952">
        <f t="shared" si="23"/>
        <v>0</v>
      </c>
    </row>
    <row r="953" spans="16:16">
      <c r="P953">
        <f t="shared" si="23"/>
        <v>0</v>
      </c>
    </row>
    <row r="954" spans="16:16">
      <c r="P954">
        <f t="shared" si="23"/>
        <v>0</v>
      </c>
    </row>
    <row r="955" spans="16:16">
      <c r="P955">
        <f t="shared" si="23"/>
        <v>0</v>
      </c>
    </row>
    <row r="956" spans="16:16">
      <c r="P956">
        <f t="shared" si="23"/>
        <v>0</v>
      </c>
    </row>
    <row r="957" spans="16:16">
      <c r="P957">
        <f t="shared" si="23"/>
        <v>0</v>
      </c>
    </row>
    <row r="958" spans="16:16">
      <c r="P958">
        <f t="shared" si="23"/>
        <v>0</v>
      </c>
    </row>
    <row r="959" spans="16:16">
      <c r="P959">
        <f t="shared" si="23"/>
        <v>0</v>
      </c>
    </row>
    <row r="960" spans="16:16">
      <c r="P960">
        <f t="shared" si="23"/>
        <v>0</v>
      </c>
    </row>
    <row r="961" spans="16:16">
      <c r="P961">
        <f t="shared" ref="P961:P1000" si="24">IF(N961&lt;=flips,O961^2,0)</f>
        <v>0</v>
      </c>
    </row>
    <row r="962" spans="16:16">
      <c r="P962">
        <f t="shared" si="24"/>
        <v>0</v>
      </c>
    </row>
    <row r="963" spans="16:16">
      <c r="P963">
        <f t="shared" si="24"/>
        <v>0</v>
      </c>
    </row>
    <row r="964" spans="16:16">
      <c r="P964">
        <f t="shared" si="24"/>
        <v>0</v>
      </c>
    </row>
    <row r="965" spans="16:16">
      <c r="P965">
        <f t="shared" si="24"/>
        <v>0</v>
      </c>
    </row>
    <row r="966" spans="16:16">
      <c r="P966">
        <f t="shared" si="24"/>
        <v>0</v>
      </c>
    </row>
    <row r="967" spans="16:16">
      <c r="P967">
        <f t="shared" si="24"/>
        <v>0</v>
      </c>
    </row>
    <row r="968" spans="16:16">
      <c r="P968">
        <f t="shared" si="24"/>
        <v>0</v>
      </c>
    </row>
    <row r="969" spans="16:16">
      <c r="P969">
        <f t="shared" si="24"/>
        <v>0</v>
      </c>
    </row>
    <row r="970" spans="16:16">
      <c r="P970">
        <f t="shared" si="24"/>
        <v>0</v>
      </c>
    </row>
    <row r="971" spans="16:16">
      <c r="P971">
        <f t="shared" si="24"/>
        <v>0</v>
      </c>
    </row>
    <row r="972" spans="16:16">
      <c r="P972">
        <f t="shared" si="24"/>
        <v>0</v>
      </c>
    </row>
    <row r="973" spans="16:16">
      <c r="P973">
        <f t="shared" si="24"/>
        <v>0</v>
      </c>
    </row>
    <row r="974" spans="16:16">
      <c r="P974">
        <f t="shared" si="24"/>
        <v>0</v>
      </c>
    </row>
    <row r="975" spans="16:16">
      <c r="P975">
        <f t="shared" si="24"/>
        <v>0</v>
      </c>
    </row>
    <row r="976" spans="16:16">
      <c r="P976">
        <f t="shared" si="24"/>
        <v>0</v>
      </c>
    </row>
    <row r="977" spans="16:16">
      <c r="P977">
        <f t="shared" si="24"/>
        <v>0</v>
      </c>
    </row>
    <row r="978" spans="16:16">
      <c r="P978">
        <f t="shared" si="24"/>
        <v>0</v>
      </c>
    </row>
    <row r="979" spans="16:16">
      <c r="P979">
        <f t="shared" si="24"/>
        <v>0</v>
      </c>
    </row>
    <row r="980" spans="16:16">
      <c r="P980">
        <f t="shared" si="24"/>
        <v>0</v>
      </c>
    </row>
    <row r="981" spans="16:16">
      <c r="P981">
        <f t="shared" si="24"/>
        <v>0</v>
      </c>
    </row>
    <row r="982" spans="16:16">
      <c r="P982">
        <f t="shared" si="24"/>
        <v>0</v>
      </c>
    </row>
    <row r="983" spans="16:16">
      <c r="P983">
        <f t="shared" si="24"/>
        <v>0</v>
      </c>
    </row>
    <row r="984" spans="16:16">
      <c r="P984">
        <f t="shared" si="24"/>
        <v>0</v>
      </c>
    </row>
    <row r="985" spans="16:16">
      <c r="P985">
        <f t="shared" si="24"/>
        <v>0</v>
      </c>
    </row>
    <row r="986" spans="16:16">
      <c r="P986">
        <f t="shared" si="24"/>
        <v>0</v>
      </c>
    </row>
    <row r="987" spans="16:16">
      <c r="P987">
        <f t="shared" si="24"/>
        <v>0</v>
      </c>
    </row>
    <row r="988" spans="16:16">
      <c r="P988">
        <f t="shared" si="24"/>
        <v>0</v>
      </c>
    </row>
    <row r="989" spans="16:16">
      <c r="P989">
        <f t="shared" si="24"/>
        <v>0</v>
      </c>
    </row>
    <row r="990" spans="16:16">
      <c r="P990">
        <f t="shared" si="24"/>
        <v>0</v>
      </c>
    </row>
    <row r="991" spans="16:16">
      <c r="P991">
        <f t="shared" si="24"/>
        <v>0</v>
      </c>
    </row>
    <row r="992" spans="16:16">
      <c r="P992">
        <f t="shared" si="24"/>
        <v>0</v>
      </c>
    </row>
    <row r="993" spans="16:16">
      <c r="P993">
        <f t="shared" si="24"/>
        <v>0</v>
      </c>
    </row>
    <row r="994" spans="16:16">
      <c r="P994">
        <f t="shared" si="24"/>
        <v>0</v>
      </c>
    </row>
    <row r="995" spans="16:16">
      <c r="P995">
        <f t="shared" si="24"/>
        <v>0</v>
      </c>
    </row>
    <row r="996" spans="16:16">
      <c r="P996">
        <f t="shared" si="24"/>
        <v>0</v>
      </c>
    </row>
    <row r="997" spans="16:16">
      <c r="P997">
        <f t="shared" si="24"/>
        <v>0</v>
      </c>
    </row>
    <row r="998" spans="16:16">
      <c r="P998">
        <f t="shared" si="24"/>
        <v>0</v>
      </c>
    </row>
    <row r="999" spans="16:16">
      <c r="P999">
        <f t="shared" si="24"/>
        <v>0</v>
      </c>
    </row>
    <row r="1000" spans="16:16">
      <c r="P1000">
        <f t="shared" si="24"/>
        <v>0</v>
      </c>
    </row>
  </sheetData>
  <sheetProtection sheet="1" objects="1" scenarios="1" selectLockedCells="1" selectUnlockedCells="1"/>
  <customSheetViews>
    <customSheetView guid="{325B3107-F85D-43DA-9316-463FFF36DC26}" showRuler="0">
      <selection activeCell="B2" sqref="B2"/>
      <pageMargins left="0.75" right="0.75" top="1" bottom="1" header="0.5" footer="0.5"/>
      <headerFooter alignWithMargins="0"/>
    </customSheetView>
  </customSheetViews>
  <phoneticPr fontId="1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election activeCell="C2" sqref="C2"/>
    </sheetView>
  </sheetViews>
  <sheetFormatPr defaultRowHeight="13.2"/>
  <sheetData/>
  <customSheetViews>
    <customSheetView guid="{325B3107-F85D-43DA-9316-463FFF36DC26}" showRuler="0">
      <selection activeCell="C2" sqref="C2"/>
      <pageMargins left="0.75" right="0.75" top="1" bottom="1" header="0.5" footer="0.5"/>
      <headerFooter alignWithMargins="0"/>
    </customSheetView>
  </customSheetViews>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4"/>
  <dimension ref="A1"/>
  <sheetViews>
    <sheetView workbookViewId="0">
      <selection activeCell="E23" sqref="E23"/>
    </sheetView>
  </sheetViews>
  <sheetFormatPr defaultRowHeight="13.2"/>
  <sheetData/>
  <customSheetViews>
    <customSheetView guid="{325B3107-F85D-43DA-9316-463FFF36DC26}" showRuler="0">
      <pageMargins left="0.75" right="0.75" top="1" bottom="1" header="0.5" footer="0.5"/>
      <headerFooter alignWithMargins="0"/>
    </customSheetView>
  </customSheetView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15</vt:i4>
      </vt:variant>
    </vt:vector>
  </HeadingPairs>
  <TitlesOfParts>
    <vt:vector size="19" baseType="lpstr">
      <vt:lpstr>SampMeans</vt:lpstr>
      <vt:lpstr>Sheet2</vt:lpstr>
      <vt:lpstr>Sheet3</vt:lpstr>
      <vt:lpstr>Sheet4</vt:lpstr>
      <vt:lpstr>flips</vt:lpstr>
      <vt:lpstr>heads</vt:lpstr>
      <vt:lpstr>n</vt:lpstr>
      <vt:lpstr>newsample</vt:lpstr>
      <vt:lpstr>p</vt:lpstr>
      <vt:lpstr>percent.heads</vt:lpstr>
      <vt:lpstr>percent.tails</vt:lpstr>
      <vt:lpstr>pop</vt:lpstr>
      <vt:lpstr>pop_name</vt:lpstr>
      <vt:lpstr>pop_size</vt:lpstr>
      <vt:lpstr>popsize</vt:lpstr>
      <vt:lpstr>prob</vt:lpstr>
      <vt:lpstr>reps</vt:lpstr>
      <vt:lpstr>tails</vt:lpstr>
      <vt:lpstr>trials</vt:lpstr>
    </vt:vector>
  </TitlesOfParts>
  <Company>NYIT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 </cp:lastModifiedBy>
  <cp:lastPrinted>2008-05-15T10:59:51Z</cp:lastPrinted>
  <dcterms:created xsi:type="dcterms:W3CDTF">2004-03-16T12:01:20Z</dcterms:created>
  <dcterms:modified xsi:type="dcterms:W3CDTF">2015-05-11T11:51:46Z</dcterms:modified>
</cp:coreProperties>
</file>