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105" yWindow="-165" windowWidth="4875" windowHeight="4140"/>
  </bookViews>
  <sheets>
    <sheet name="LinesOfFit" sheetId="1" r:id="rId1"/>
    <sheet name="samples" sheetId="3" r:id="rId2"/>
    <sheet name="Sheet4" sheetId="4" r:id="rId3"/>
  </sheets>
  <functionGroups builtInGroupCount="17"/>
  <definedNames>
    <definedName name="_nX1">samples!$K$72</definedName>
    <definedName name="_nX2">samples!$K$73</definedName>
    <definedName name="_nX3">samples!$K$74</definedName>
    <definedName name="a">samples!$H$55</definedName>
    <definedName name="aa">samples!$F$67</definedName>
    <definedName name="aaa">samples!$F$78</definedName>
    <definedName name="b">samples!$H$56</definedName>
    <definedName name="bb">samples!$F$68</definedName>
    <definedName name="bbb">samples!$F$79</definedName>
    <definedName name="mMed">samples!$F$78</definedName>
    <definedName name="mQQ">samples!$F$67</definedName>
    <definedName name="n">LinesOfFit!$D$11</definedName>
    <definedName name="p">LinesOfFit!$D$13</definedName>
    <definedName name="pop">LinesOfFit!$D$10</definedName>
    <definedName name="prob">LinesOfFit!$D$13</definedName>
    <definedName name="reps">LinesOfFit!$D$15</definedName>
    <definedName name="trials">LinesOfFit!$D$10</definedName>
  </definedNames>
  <calcPr calcId="145621"/>
  <customWorkbookViews>
    <customWorkbookView name="Preferred Customer - Personal View" guid="{325B3107-F85D-43DA-9316-463FFF36DC26}" mergeInterval="0" personalView="1" maximized="1" windowWidth="443" windowHeight="427" activeSheetId="1"/>
  </customWorkbookViews>
</workbook>
</file>

<file path=xl/calcChain.xml><?xml version="1.0" encoding="utf-8"?>
<calcChain xmlns="http://schemas.openxmlformats.org/spreadsheetml/2006/main">
  <c r="K73" i="3" l="1"/>
  <c r="K72" i="3"/>
  <c r="D2" i="3"/>
  <c r="F2" i="3" s="1"/>
  <c r="D3" i="3"/>
  <c r="F3" i="3" s="1"/>
  <c r="D4" i="3"/>
  <c r="E4" i="3" s="1"/>
  <c r="D5" i="3"/>
  <c r="F5" i="3" s="1"/>
  <c r="D6" i="3"/>
  <c r="F6" i="3" s="1"/>
  <c r="D7" i="3"/>
  <c r="F7" i="3" s="1"/>
  <c r="D8" i="3"/>
  <c r="F8" i="3" s="1"/>
  <c r="K8" i="3" s="1"/>
  <c r="D9" i="3"/>
  <c r="D10" i="3"/>
  <c r="F10" i="3" s="1"/>
  <c r="D11" i="3"/>
  <c r="F11" i="3" s="1"/>
  <c r="D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E3"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K74" i="3"/>
  <c r="D13" i="3"/>
  <c r="G13" i="3" s="1"/>
  <c r="F13" i="3"/>
  <c r="D14" i="3"/>
  <c r="G14" i="3" s="1"/>
  <c r="F14" i="3"/>
  <c r="D15" i="3"/>
  <c r="H15" i="3" s="1"/>
  <c r="F15" i="3"/>
  <c r="D16" i="3"/>
  <c r="G16" i="3" s="1"/>
  <c r="F16" i="3"/>
  <c r="D17" i="3"/>
  <c r="G17" i="3" s="1"/>
  <c r="F17" i="3"/>
  <c r="D18" i="3"/>
  <c r="H18" i="3" s="1"/>
  <c r="F18" i="3"/>
  <c r="E13" i="3"/>
  <c r="E14" i="3"/>
  <c r="E15" i="3"/>
  <c r="E16" i="3"/>
  <c r="E17" i="3"/>
  <c r="E18"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D19" i="3"/>
  <c r="G19" i="3" s="1"/>
  <c r="D20" i="3"/>
  <c r="H20" i="3" s="1"/>
  <c r="D21" i="3"/>
  <c r="G21" i="3" s="1"/>
  <c r="D22" i="3"/>
  <c r="H22" i="3" s="1"/>
  <c r="D23" i="3"/>
  <c r="G23" i="3" s="1"/>
  <c r="D24" i="3"/>
  <c r="H24" i="3" s="1"/>
  <c r="D25" i="3"/>
  <c r="G25" i="3" s="1"/>
  <c r="D26" i="3"/>
  <c r="G26" i="3" s="1"/>
  <c r="D27" i="3"/>
  <c r="G27" i="3" s="1"/>
  <c r="D28" i="3"/>
  <c r="G28" i="3" s="1"/>
  <c r="D29" i="3"/>
  <c r="G29" i="3" s="1"/>
  <c r="D30" i="3"/>
  <c r="H30" i="3" s="1"/>
  <c r="D31" i="3"/>
  <c r="G31" i="3" s="1"/>
  <c r="D32" i="3"/>
  <c r="G32" i="3" s="1"/>
  <c r="D33" i="3"/>
  <c r="G33" i="3" s="1"/>
  <c r="D34" i="3"/>
  <c r="G34" i="3" s="1"/>
  <c r="D35" i="3"/>
  <c r="G35" i="3" s="1"/>
  <c r="D36" i="3"/>
  <c r="H36" i="3" s="1"/>
  <c r="D37" i="3"/>
  <c r="G37" i="3" s="1"/>
  <c r="D38" i="3"/>
  <c r="G38" i="3" s="1"/>
  <c r="D39" i="3"/>
  <c r="G39" i="3" s="1"/>
  <c r="D40" i="3"/>
  <c r="H40" i="3" s="1"/>
  <c r="D41" i="3"/>
  <c r="G41" i="3" s="1"/>
  <c r="D42" i="3"/>
  <c r="H42" i="3" s="1"/>
  <c r="D43" i="3"/>
  <c r="G43" i="3" s="1"/>
  <c r="D44" i="3"/>
  <c r="G44" i="3" s="1"/>
  <c r="D45" i="3"/>
  <c r="G45" i="3" s="1"/>
  <c r="D46" i="3"/>
  <c r="H46" i="3" s="1"/>
  <c r="D47" i="3"/>
  <c r="G47" i="3" s="1"/>
  <c r="D48" i="3"/>
  <c r="G48" i="3" s="1"/>
  <c r="D49" i="3"/>
  <c r="G49" i="3" s="1"/>
  <c r="D50" i="3"/>
  <c r="H50" i="3" s="1"/>
  <c r="D51" i="3"/>
  <c r="G51" i="3" s="1"/>
  <c r="D52" i="3"/>
  <c r="H52" i="3" s="1"/>
  <c r="D53" i="3"/>
  <c r="G53" i="3" s="1"/>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H14" i="3"/>
  <c r="H16" i="3"/>
  <c r="H26" i="3"/>
  <c r="H29" i="3"/>
  <c r="H34" i="3"/>
  <c r="H53"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C2" i="4"/>
  <c r="C4" i="4" s="1"/>
  <c r="D2" i="4"/>
  <c r="D6" i="4" s="1"/>
  <c r="C6" i="4"/>
  <c r="C10" i="4"/>
  <c r="D10" i="4"/>
  <c r="C12" i="4"/>
  <c r="D12" i="4"/>
  <c r="C14" i="4"/>
  <c r="D14" i="4"/>
  <c r="C16" i="4"/>
  <c r="D16" i="4"/>
  <c r="C201" i="4"/>
  <c r="D201" i="4"/>
  <c r="E85" i="3"/>
  <c r="H44" i="3" l="1"/>
  <c r="G42" i="3"/>
  <c r="H37" i="3"/>
  <c r="H17" i="3"/>
  <c r="E8" i="3"/>
  <c r="H8" i="3" s="1"/>
  <c r="G18" i="3"/>
  <c r="E5" i="3"/>
  <c r="H5" i="3" s="1"/>
  <c r="G15" i="3"/>
  <c r="G50" i="3"/>
  <c r="H21" i="3"/>
  <c r="H33" i="3"/>
  <c r="H48" i="3"/>
  <c r="H28" i="3"/>
  <c r="G40" i="3"/>
  <c r="G24" i="3"/>
  <c r="E11" i="3"/>
  <c r="J11" i="3" s="1"/>
  <c r="H49" i="3"/>
  <c r="H32" i="3"/>
  <c r="E6" i="3"/>
  <c r="J6" i="3" s="1"/>
  <c r="E2" i="3"/>
  <c r="J4" i="3"/>
  <c r="H4" i="3"/>
  <c r="G46" i="3"/>
  <c r="G30" i="3"/>
  <c r="G22" i="3"/>
  <c r="F12" i="3"/>
  <c r="K12" i="3" s="1"/>
  <c r="F4" i="3"/>
  <c r="K4" i="3" s="1"/>
  <c r="H45" i="3"/>
  <c r="H13" i="3"/>
  <c r="G52" i="3"/>
  <c r="G36" i="3"/>
  <c r="G20" i="3"/>
  <c r="E10" i="3"/>
  <c r="G10" i="3" s="1"/>
  <c r="H38" i="3"/>
  <c r="E12" i="3"/>
  <c r="J12" i="3" s="1"/>
  <c r="H41" i="3"/>
  <c r="H25" i="3"/>
  <c r="E7" i="3"/>
  <c r="J7" i="3" s="1"/>
  <c r="K2" i="3"/>
  <c r="K7" i="3"/>
  <c r="K5" i="3"/>
  <c r="K11" i="3"/>
  <c r="K3" i="3"/>
  <c r="K10" i="3"/>
  <c r="F9" i="3"/>
  <c r="K6" i="3"/>
  <c r="G6" i="3"/>
  <c r="E9" i="3"/>
  <c r="D4" i="4"/>
  <c r="H51" i="3"/>
  <c r="H47" i="3"/>
  <c r="H43" i="3"/>
  <c r="H39" i="3"/>
  <c r="H35" i="3"/>
  <c r="H31" i="3"/>
  <c r="H27" i="3"/>
  <c r="H23" i="3"/>
  <c r="H19" i="3"/>
  <c r="H3" i="3"/>
  <c r="J5" i="3"/>
  <c r="J3" i="3"/>
  <c r="G3" i="3"/>
  <c r="T8" i="3" l="1"/>
  <c r="H11" i="3"/>
  <c r="T3" i="3"/>
  <c r="J8" i="3"/>
  <c r="G5" i="3"/>
  <c r="G8" i="3"/>
  <c r="H7" i="3"/>
  <c r="G9" i="3"/>
  <c r="T5" i="3"/>
  <c r="H6" i="3"/>
  <c r="H2" i="3"/>
  <c r="J2" i="3"/>
  <c r="G11" i="3"/>
  <c r="G2" i="3"/>
  <c r="T10" i="3"/>
  <c r="N4" i="3"/>
  <c r="Q8" i="3"/>
  <c r="H12" i="3"/>
  <c r="J10" i="3"/>
  <c r="H10" i="3"/>
  <c r="G7" i="3"/>
  <c r="E64" i="3"/>
  <c r="T6" i="3"/>
  <c r="Q11" i="3"/>
  <c r="E54" i="3"/>
  <c r="G4" i="3"/>
  <c r="E65" i="3"/>
  <c r="G12" i="3"/>
  <c r="N9" i="3"/>
  <c r="T9" i="3"/>
  <c r="K9" i="3"/>
  <c r="G74" i="3" s="1"/>
  <c r="Q9" i="3"/>
  <c r="H9" i="3"/>
  <c r="J9" i="3"/>
  <c r="G75" i="3"/>
  <c r="Q5" i="3"/>
  <c r="T7" i="3"/>
  <c r="Q6" i="3"/>
  <c r="Q10" i="3"/>
  <c r="N2" i="3"/>
  <c r="N8" i="3"/>
  <c r="F54" i="3"/>
  <c r="T12" i="3"/>
  <c r="N6" i="3"/>
  <c r="Q3" i="3"/>
  <c r="N5" i="3"/>
  <c r="N11" i="3"/>
  <c r="N7" i="3"/>
  <c r="T2" i="3"/>
  <c r="Q12" i="3"/>
  <c r="Q2" i="3"/>
  <c r="T4" i="3"/>
  <c r="N3" i="3"/>
  <c r="Q7" i="3"/>
  <c r="T11" i="3"/>
  <c r="N10" i="3"/>
  <c r="N12" i="3"/>
  <c r="G64" i="3"/>
  <c r="Q4" i="3"/>
  <c r="G65" i="3"/>
  <c r="G54" i="3" l="1"/>
  <c r="I64" i="3"/>
  <c r="F75" i="3"/>
  <c r="F76" i="3"/>
  <c r="F74" i="3"/>
  <c r="H54" i="3"/>
  <c r="H55" i="3" s="1"/>
  <c r="T54" i="3"/>
  <c r="N54" i="3"/>
  <c r="G76" i="3"/>
  <c r="Q54" i="3"/>
  <c r="F78" i="3" l="1"/>
  <c r="F79" i="3" s="1"/>
  <c r="N16" i="1"/>
  <c r="F67" i="3"/>
  <c r="H56" i="3"/>
  <c r="M4" i="3" s="1"/>
  <c r="S4" i="3"/>
  <c r="S8" i="3"/>
  <c r="N20" i="1"/>
  <c r="S10" i="3"/>
  <c r="S2" i="3"/>
  <c r="S6" i="3"/>
  <c r="S3" i="3" l="1"/>
  <c r="F81" i="3"/>
  <c r="S9" i="3"/>
  <c r="S5" i="3"/>
  <c r="S12" i="3"/>
  <c r="S11" i="3"/>
  <c r="S7" i="3"/>
  <c r="I78" i="3"/>
  <c r="I79" i="3" s="1"/>
  <c r="I82" i="3" s="1"/>
  <c r="P20" i="1" s="1"/>
  <c r="M6" i="3"/>
  <c r="M8" i="3"/>
  <c r="M11" i="3"/>
  <c r="M2" i="3"/>
  <c r="M9" i="3"/>
  <c r="M7" i="3"/>
  <c r="M3" i="3"/>
  <c r="F85" i="3"/>
  <c r="N18" i="1"/>
  <c r="F68" i="3"/>
  <c r="P8" i="3" s="1"/>
  <c r="O16" i="1"/>
  <c r="P16" i="1"/>
  <c r="H58" i="3"/>
  <c r="D8" i="4" s="1"/>
  <c r="G58" i="3"/>
  <c r="C8" i="4" s="1"/>
  <c r="M10" i="3"/>
  <c r="M5" i="3"/>
  <c r="M12" i="3"/>
  <c r="S54" i="3" l="1"/>
  <c r="S56" i="3" s="1"/>
  <c r="R20" i="1" s="1"/>
  <c r="F86" i="3"/>
  <c r="O20" i="1"/>
  <c r="P3" i="3"/>
  <c r="P11" i="3"/>
  <c r="P6" i="3"/>
  <c r="M54" i="3"/>
  <c r="M56" i="3" s="1"/>
  <c r="R16" i="1" s="1"/>
  <c r="P4" i="3"/>
  <c r="P10" i="3"/>
  <c r="P12" i="3"/>
  <c r="P9" i="3"/>
  <c r="P2" i="3"/>
  <c r="H70" i="3"/>
  <c r="P18" i="1"/>
  <c r="G70" i="3"/>
  <c r="O18" i="1"/>
  <c r="P5" i="3"/>
  <c r="P7" i="3"/>
  <c r="P54" i="3" l="1"/>
  <c r="P56" i="3" s="1"/>
  <c r="R18" i="1" s="1"/>
</calcChain>
</file>

<file path=xl/comments1.xml><?xml version="1.0" encoding="utf-8"?>
<comments xmlns="http://schemas.openxmlformats.org/spreadsheetml/2006/main">
  <authors>
    <author>fLORENCE gORDON</author>
  </authors>
  <commentList>
    <comment ref="C22" authorId="0">
      <text>
        <r>
          <rPr>
            <b/>
            <sz val="10"/>
            <color indexed="81"/>
            <rFont val="Tahoma"/>
          </rPr>
          <t>(1)  Given a set of data that falls into a roughly linear pattern, you can capture that pattern with any of three different regression lines -- the usual least-squares line, the median-median line (that is built into many calculators), and the quartile-quartile line.  The quartile-quartile line is based on finding the 1</t>
        </r>
        <r>
          <rPr>
            <b/>
            <vertAlign val="superscript"/>
            <sz val="10"/>
            <color indexed="81"/>
            <rFont val="Tahoma"/>
            <family val="2"/>
          </rPr>
          <t>st</t>
        </r>
        <r>
          <rPr>
            <b/>
            <sz val="10"/>
            <color indexed="81"/>
            <rFont val="Tahoma"/>
          </rPr>
          <t xml:space="preserve"> and 3</t>
        </r>
        <r>
          <rPr>
            <b/>
            <vertAlign val="superscript"/>
            <sz val="10"/>
            <color indexed="81"/>
            <rFont val="Tahoma"/>
            <family val="2"/>
          </rPr>
          <t>rd</t>
        </r>
        <r>
          <rPr>
            <b/>
            <sz val="10"/>
            <color indexed="81"/>
            <rFont val="Tahoma"/>
          </rPr>
          <t xml:space="preserve"> quartiles for both the </t>
        </r>
        <r>
          <rPr>
            <b/>
            <i/>
            <sz val="10"/>
            <color indexed="81"/>
            <rFont val="Tahoma"/>
            <family val="2"/>
          </rPr>
          <t>x</t>
        </r>
        <r>
          <rPr>
            <b/>
            <sz val="10"/>
            <color indexed="81"/>
            <rFont val="Tahoma"/>
          </rPr>
          <t xml:space="preserve"> and the </t>
        </r>
        <r>
          <rPr>
            <b/>
            <i/>
            <sz val="10"/>
            <color indexed="81"/>
            <rFont val="Tahoma"/>
            <family val="2"/>
          </rPr>
          <t>y</t>
        </r>
        <r>
          <rPr>
            <b/>
            <sz val="10"/>
            <color indexed="81"/>
            <rFont val="Tahoma"/>
          </rPr>
          <t xml:space="preserve"> values in a set of data and then creating the line that passes through those two points. This DIGMath program lets you compare these three lines by  generating a random sample from an underlying population and drawing the three different "regression" lines so that you can compare them.</t>
        </r>
        <r>
          <rPr>
            <sz val="10"/>
            <color indexed="81"/>
            <rFont val="Tahoma"/>
          </rPr>
          <t xml:space="preserve">
</t>
        </r>
      </text>
    </comment>
    <comment ref="C23" authorId="0">
      <text>
        <r>
          <rPr>
            <b/>
            <sz val="10"/>
            <color indexed="81"/>
            <rFont val="Tahoma"/>
          </rPr>
          <t xml:space="preserve">(2)  Start with a small value for the number of random points, say </t>
        </r>
        <r>
          <rPr>
            <b/>
            <i/>
            <sz val="10"/>
            <color indexed="81"/>
            <rFont val="Tahoma"/>
            <family val="2"/>
          </rPr>
          <t>n</t>
        </r>
        <r>
          <rPr>
            <b/>
            <sz val="10"/>
            <color indexed="81"/>
            <rFont val="Tahoma"/>
            <family val="2"/>
          </rPr>
          <t xml:space="preserve"> = 4.  Observe that the resulting three sample lines typically more or less capture the pattern in the data (the black dots), though they may appear to be rather different in terms of their slopes.  Request a new set of samples and notice that the pattern of the lines may change fairly dramatically, but that they still capture the pattern.</t>
        </r>
        <r>
          <rPr>
            <sz val="10"/>
            <color indexed="81"/>
            <rFont val="Tahoma"/>
          </rPr>
          <t xml:space="preserve">
</t>
        </r>
      </text>
    </comment>
    <comment ref="C24" authorId="0">
      <text>
        <r>
          <rPr>
            <b/>
            <sz val="10"/>
            <color indexed="81"/>
            <rFont val="Tahoma"/>
          </rPr>
          <t xml:space="preserve">(3) Now increase the number of random points somewhat, say to </t>
        </r>
        <r>
          <rPr>
            <b/>
            <i/>
            <sz val="10"/>
            <color indexed="81"/>
            <rFont val="Tahoma"/>
            <family val="2"/>
          </rPr>
          <t>n</t>
        </r>
        <r>
          <rPr>
            <b/>
            <sz val="10"/>
            <color indexed="81"/>
            <rFont val="Tahoma"/>
            <family val="2"/>
          </rPr>
          <t xml:space="preserve"> = 15 or </t>
        </r>
        <r>
          <rPr>
            <b/>
            <i/>
            <sz val="10"/>
            <color indexed="81"/>
            <rFont val="Tahoma"/>
            <family val="2"/>
          </rPr>
          <t>n</t>
        </r>
        <r>
          <rPr>
            <b/>
            <sz val="10"/>
            <color indexed="81"/>
            <rFont val="Tahoma"/>
            <family val="2"/>
          </rPr>
          <t xml:space="preserve"> = 20.  Notice what happens to the resulting  lines.  The three tend to be very consistent with one another -- they all capture the pattern in the data and usually seem to be quite close to one another.  Repeat this with new sets of samples and notice that the same result seems to occur. </t>
        </r>
        <r>
          <rPr>
            <sz val="10"/>
            <color indexed="81"/>
            <rFont val="Tahoma"/>
          </rPr>
          <t xml:space="preserve">
</t>
        </r>
      </text>
    </comment>
    <comment ref="C25" authorId="0">
      <text>
        <r>
          <rPr>
            <b/>
            <sz val="10"/>
            <color indexed="81"/>
            <rFont val="Tahoma"/>
          </rPr>
          <t xml:space="preserve">(4) Now increase the sample size still further, say to </t>
        </r>
        <r>
          <rPr>
            <b/>
            <i/>
            <sz val="10"/>
            <color indexed="81"/>
            <rFont val="Tahoma"/>
            <family val="2"/>
          </rPr>
          <t>n</t>
        </r>
        <r>
          <rPr>
            <b/>
            <sz val="10"/>
            <color indexed="81"/>
            <rFont val="Tahoma"/>
            <family val="2"/>
          </rPr>
          <t xml:space="preserve"> = 30 or </t>
        </r>
        <r>
          <rPr>
            <b/>
            <i/>
            <sz val="10"/>
            <color indexed="81"/>
            <rFont val="Tahoma"/>
            <family val="2"/>
          </rPr>
          <t>n</t>
        </r>
        <r>
          <rPr>
            <b/>
            <sz val="10"/>
            <color indexed="81"/>
            <rFont val="Tahoma"/>
            <family val="2"/>
          </rPr>
          <t xml:space="preserve"> = 40.  You will observe that all three of the lines are typically clustered fairly closely about one another -- they usually all have very similar slopes. You can compare the values of the slopes in the display to the right.  Also, repeated samples have the same property.  So, as the sample size increases, the resulting sample least squares line, the sample median-median line and the sample quartile-quartile lines become ever better matches to one another.</t>
        </r>
        <r>
          <rPr>
            <sz val="10"/>
            <color indexed="81"/>
            <rFont val="Tahoma"/>
          </rPr>
          <t xml:space="preserve">
</t>
        </r>
      </text>
    </comment>
    <comment ref="C26" authorId="0">
      <text>
        <r>
          <rPr>
            <b/>
            <sz val="10"/>
            <color indexed="81"/>
            <rFont val="Tahoma"/>
          </rPr>
          <t xml:space="preserve">(5) To understand what is happening,  look at the scatterplot of the underlying population to the right.  Picture what can happen if you have a small sample, say 4 or 5 points.  Do you see why the three sample lines can sometimes end up at very different angles to one another?   </t>
        </r>
        <r>
          <rPr>
            <sz val="10"/>
            <color indexed="81"/>
            <rFont val="Tahoma"/>
          </rPr>
          <t xml:space="preserve">
</t>
        </r>
      </text>
    </comment>
  </commentList>
</comments>
</file>

<file path=xl/sharedStrings.xml><?xml version="1.0" encoding="utf-8"?>
<sst xmlns="http://schemas.openxmlformats.org/spreadsheetml/2006/main" count="77" uniqueCount="61">
  <si>
    <t>x's</t>
  </si>
  <si>
    <t>y's</t>
  </si>
  <si>
    <t>series 5</t>
  </si>
  <si>
    <t>x-y data</t>
  </si>
  <si>
    <t>sample</t>
  </si>
  <si>
    <t>x*y</t>
  </si>
  <si>
    <t>x^2</t>
  </si>
  <si>
    <t>sums</t>
  </si>
  <si>
    <t>a=</t>
  </si>
  <si>
    <t>b=</t>
  </si>
  <si>
    <t>xl,xr=</t>
  </si>
  <si>
    <t>yl,yr=</t>
  </si>
  <si>
    <t>underlying bivariate population is:</t>
  </si>
  <si>
    <t>center circle</t>
  </si>
  <si>
    <t>sample 1</t>
  </si>
  <si>
    <t xml:space="preserve">The regression line for the </t>
  </si>
  <si>
    <t>y =</t>
  </si>
  <si>
    <t>Click each item below for suggestions and investigations</t>
  </si>
  <si>
    <t xml:space="preserve">   Item 1</t>
  </si>
  <si>
    <t xml:space="preserve">   Item 2</t>
  </si>
  <si>
    <t xml:space="preserve">   Item 3</t>
  </si>
  <si>
    <t xml:space="preserve">   Item 4</t>
  </si>
  <si>
    <t xml:space="preserve">   Item 5</t>
  </si>
  <si>
    <r>
      <t>1.5</t>
    </r>
    <r>
      <rPr>
        <b/>
        <i/>
        <sz val="11"/>
        <color indexed="10"/>
        <rFont val="Arial"/>
        <family val="2"/>
      </rPr>
      <t>x</t>
    </r>
    <r>
      <rPr>
        <b/>
        <sz val="11"/>
        <color indexed="10"/>
        <rFont val="Arial"/>
        <family val="2"/>
      </rPr>
      <t>- 0.60</t>
    </r>
  </si>
  <si>
    <t>The underlying population and its regression line</t>
  </si>
  <si>
    <t xml:space="preserve"> This program lets you compare three different</t>
  </si>
  <si>
    <t xml:space="preserve">     regression lines -- the least squares line, </t>
  </si>
  <si>
    <t xml:space="preserve">                  the median-median line,</t>
  </si>
  <si>
    <t xml:space="preserve">           and the quartile-quartile line --</t>
  </si>
  <si>
    <t>Quartiles:</t>
  </si>
  <si>
    <t>slope =</t>
  </si>
  <si>
    <r>
      <t xml:space="preserve">The least squares line is </t>
    </r>
    <r>
      <rPr>
        <b/>
        <i/>
        <sz val="12"/>
        <color indexed="10"/>
        <rFont val="Arial"/>
        <family val="2"/>
      </rPr>
      <t>y</t>
    </r>
    <r>
      <rPr>
        <b/>
        <sz val="12"/>
        <color indexed="10"/>
        <rFont val="Arial"/>
        <family val="2"/>
      </rPr>
      <t xml:space="preserve"> =</t>
    </r>
  </si>
  <si>
    <t>b =</t>
  </si>
  <si>
    <r>
      <t xml:space="preserve">The quartile-quartile line is </t>
    </r>
    <r>
      <rPr>
        <b/>
        <i/>
        <sz val="12"/>
        <color indexed="11"/>
        <rFont val="Arial"/>
        <family val="2"/>
      </rPr>
      <t>y</t>
    </r>
    <r>
      <rPr>
        <b/>
        <sz val="12"/>
        <color indexed="11"/>
        <rFont val="Arial"/>
        <family val="2"/>
      </rPr>
      <t xml:space="preserve"> = </t>
    </r>
  </si>
  <si>
    <t>Medians</t>
  </si>
  <si>
    <t>delta y =</t>
  </si>
  <si>
    <t>nX1 =</t>
  </si>
  <si>
    <t>nX2 =</t>
  </si>
  <si>
    <t>nX3 =</t>
  </si>
  <si>
    <t xml:space="preserve">x </t>
  </si>
  <si>
    <t>y</t>
  </si>
  <si>
    <t>x</t>
  </si>
  <si>
    <t>1st</t>
  </si>
  <si>
    <t>3rd</t>
  </si>
  <si>
    <t>middle</t>
  </si>
  <si>
    <t>Graphing points</t>
  </si>
  <si>
    <r>
      <t xml:space="preserve">The median- median line is </t>
    </r>
    <r>
      <rPr>
        <b/>
        <i/>
        <sz val="12"/>
        <color indexed="12"/>
        <rFont val="Arial"/>
        <family val="2"/>
      </rPr>
      <t>y</t>
    </r>
    <r>
      <rPr>
        <b/>
        <sz val="12"/>
        <color indexed="12"/>
        <rFont val="Arial"/>
        <family val="2"/>
      </rPr>
      <t xml:space="preserve"> =</t>
    </r>
  </si>
  <si>
    <t>distance =</t>
  </si>
  <si>
    <t>Line through Middle Point</t>
  </si>
  <si>
    <t>Line 1/3 of way</t>
  </si>
  <si>
    <t xml:space="preserve">based on a random sample from a population. </t>
  </si>
  <si>
    <r>
      <t xml:space="preserve">How many random points </t>
    </r>
    <r>
      <rPr>
        <b/>
        <i/>
        <sz val="11"/>
        <color indexed="12"/>
        <rFont val="Arial"/>
        <family val="2"/>
      </rPr>
      <t>n</t>
    </r>
    <r>
      <rPr>
        <b/>
        <sz val="11"/>
        <color indexed="12"/>
        <rFont val="Arial"/>
        <family val="2"/>
      </rPr>
      <t xml:space="preserve"> (4-40)?</t>
    </r>
  </si>
  <si>
    <t xml:space="preserve">   Comparing Lines that Fit Data</t>
  </si>
  <si>
    <t>Sums =</t>
  </si>
  <si>
    <t>R^2 =</t>
  </si>
  <si>
    <t>R^2 for least squares</t>
  </si>
  <si>
    <t>R^2 for Q-Q</t>
  </si>
  <si>
    <t>R^2 for M-M</t>
  </si>
  <si>
    <r>
      <t>R</t>
    </r>
    <r>
      <rPr>
        <b/>
        <i/>
        <vertAlign val="superscript"/>
        <sz val="12"/>
        <color indexed="10"/>
        <rFont val="Arial"/>
        <family val="2"/>
      </rPr>
      <t>2</t>
    </r>
    <r>
      <rPr>
        <b/>
        <sz val="12"/>
        <color indexed="10"/>
        <rFont val="Arial"/>
        <family val="2"/>
      </rPr>
      <t xml:space="preserve"> =</t>
    </r>
  </si>
  <si>
    <r>
      <t>R</t>
    </r>
    <r>
      <rPr>
        <b/>
        <i/>
        <vertAlign val="superscript"/>
        <sz val="12"/>
        <color indexed="11"/>
        <rFont val="Arial"/>
        <family val="2"/>
      </rPr>
      <t>2</t>
    </r>
    <r>
      <rPr>
        <b/>
        <sz val="12"/>
        <color indexed="11"/>
        <rFont val="Arial"/>
        <family val="2"/>
      </rPr>
      <t xml:space="preserve"> =</t>
    </r>
  </si>
  <si>
    <r>
      <t>R</t>
    </r>
    <r>
      <rPr>
        <b/>
        <i/>
        <vertAlign val="superscript"/>
        <sz val="12"/>
        <color indexed="12"/>
        <rFont val="Arial"/>
        <family val="2"/>
      </rPr>
      <t>2</t>
    </r>
    <r>
      <rPr>
        <b/>
        <sz val="12"/>
        <color indexed="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</si>
</sst>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2" x14ac:knownFonts="1">
    <font>
      <sz val="10"/>
      <name val="Arial"/>
    </font>
    <font>
      <sz val="10"/>
      <name val="Arial"/>
    </font>
    <font>
      <b/>
      <sz val="14"/>
      <name val="Arial"/>
      <family val="2"/>
    </font>
    <font>
      <b/>
      <sz val="12"/>
      <name val="Arial"/>
      <family val="2"/>
    </font>
    <font>
      <b/>
      <sz val="16"/>
      <name val="Arial"/>
      <family val="2"/>
    </font>
    <font>
      <i/>
      <sz val="10"/>
      <name val="Arial"/>
    </font>
    <font>
      <b/>
      <sz val="12"/>
      <color indexed="12"/>
      <name val="Arial"/>
      <family val="2"/>
    </font>
    <font>
      <sz val="10"/>
      <color indexed="12"/>
      <name val="Arial"/>
      <family val="2"/>
    </font>
    <font>
      <b/>
      <sz val="10"/>
      <color indexed="12"/>
      <name val="Arial"/>
      <family val="2"/>
    </font>
    <font>
      <sz val="10"/>
      <name val="Symbol"/>
      <family val="1"/>
      <charset val="2"/>
    </font>
    <font>
      <b/>
      <sz val="11"/>
      <color indexed="12"/>
      <name val="Arial"/>
      <family val="2"/>
    </font>
    <font>
      <sz val="8"/>
      <name val="Arial"/>
    </font>
    <font>
      <sz val="11"/>
      <color indexed="12"/>
      <name val="Arial"/>
      <family val="2"/>
    </font>
    <font>
      <b/>
      <sz val="12"/>
      <color indexed="52"/>
      <name val="Arial"/>
      <family val="2"/>
    </font>
    <font>
      <sz val="10"/>
      <color indexed="52"/>
      <name val="Arial"/>
      <family val="2"/>
    </font>
    <font>
      <b/>
      <sz val="10"/>
      <color indexed="52"/>
      <name val="Arial"/>
      <family val="2"/>
    </font>
    <font>
      <b/>
      <sz val="11"/>
      <color indexed="12"/>
      <name val="Symbol"/>
      <family val="1"/>
      <charset val="2"/>
    </font>
    <font>
      <b/>
      <sz val="11"/>
      <color indexed="10"/>
      <name val="Arial"/>
      <family val="2"/>
    </font>
    <font>
      <b/>
      <i/>
      <sz val="11"/>
      <color indexed="12"/>
      <name val="Arial"/>
      <family val="2"/>
    </font>
    <font>
      <b/>
      <sz val="10"/>
      <color indexed="9"/>
      <name val="Arial"/>
      <family val="2"/>
    </font>
    <font>
      <sz val="11"/>
      <name val="Arial"/>
      <family val="2"/>
    </font>
    <font>
      <b/>
      <i/>
      <sz val="11"/>
      <color indexed="10"/>
      <name val="Arial"/>
      <family val="2"/>
    </font>
    <font>
      <sz val="10"/>
      <color indexed="10"/>
      <name val="Arial"/>
      <family val="2"/>
    </font>
    <font>
      <b/>
      <sz val="12"/>
      <color indexed="53"/>
      <name val="Arial"/>
      <family val="2"/>
    </font>
    <font>
      <sz val="12"/>
      <color indexed="53"/>
      <name val="Arial"/>
      <family val="2"/>
    </font>
    <font>
      <sz val="10"/>
      <color indexed="81"/>
      <name val="Tahoma"/>
    </font>
    <font>
      <b/>
      <sz val="10"/>
      <color indexed="81"/>
      <name val="Tahoma"/>
    </font>
    <font>
      <b/>
      <i/>
      <sz val="10"/>
      <color indexed="81"/>
      <name val="Tahoma"/>
      <family val="2"/>
    </font>
    <font>
      <b/>
      <sz val="10"/>
      <color indexed="81"/>
      <name val="Tahoma"/>
      <family val="2"/>
    </font>
    <font>
      <b/>
      <sz val="10"/>
      <name val="Times New Roman"/>
      <family val="1"/>
    </font>
    <font>
      <b/>
      <sz val="12"/>
      <color indexed="10"/>
      <name val="Arial"/>
      <family val="2"/>
    </font>
    <font>
      <b/>
      <i/>
      <sz val="12"/>
      <color indexed="10"/>
      <name val="Arial"/>
      <family val="2"/>
    </font>
    <font>
      <b/>
      <sz val="12"/>
      <color indexed="11"/>
      <name val="Arial"/>
      <family val="2"/>
    </font>
    <font>
      <b/>
      <i/>
      <sz val="12"/>
      <color indexed="11"/>
      <name val="Arial"/>
      <family val="2"/>
    </font>
    <font>
      <sz val="11"/>
      <color indexed="11"/>
      <name val="Arial"/>
      <family val="2"/>
    </font>
    <font>
      <sz val="10"/>
      <color indexed="11"/>
      <name val="Arial"/>
      <family val="2"/>
    </font>
    <font>
      <b/>
      <i/>
      <sz val="12"/>
      <color indexed="12"/>
      <name val="Arial"/>
      <family val="2"/>
    </font>
    <font>
      <b/>
      <vertAlign val="superscript"/>
      <sz val="10"/>
      <color indexed="81"/>
      <name val="Tahoma"/>
      <family val="2"/>
    </font>
    <font>
      <b/>
      <i/>
      <vertAlign val="superscript"/>
      <sz val="12"/>
      <color indexed="10"/>
      <name val="Arial"/>
      <family val="2"/>
    </font>
    <font>
      <b/>
      <i/>
      <vertAlign val="superscript"/>
      <sz val="12"/>
      <color indexed="11"/>
      <name val="Arial"/>
      <family val="2"/>
    </font>
    <font>
      <b/>
      <i/>
      <vertAlign val="superscript"/>
      <sz val="12"/>
      <color indexed="12"/>
      <name val="Arial"/>
      <family val="2"/>
    </font>
    <font>
      <i/>
      <sz val="10"/>
      <name val="Arial"/>
      <family val="2"/>
    </font>
  </fonts>
  <fills count="6">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s>
  <borders count="8">
    <border>
      <left/>
      <right/>
      <top/>
      <bottom/>
      <diagonal/>
    </border>
    <border>
      <left/>
      <right/>
      <top style="medium">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92">
    <xf numFmtId="0" fontId="0" fillId="0" borderId="0" xfId="0"/>
    <xf numFmtId="0" fontId="2" fillId="0" borderId="0" xfId="0" applyFont="1"/>
    <xf numFmtId="0" fontId="0" fillId="2" borderId="0" xfId="0" applyFill="1"/>
    <xf numFmtId="0" fontId="3" fillId="2" borderId="0" xfId="0" applyFont="1" applyFill="1"/>
    <xf numFmtId="0" fontId="4" fillId="0" borderId="0" xfId="0" applyFont="1"/>
    <xf numFmtId="0" fontId="3" fillId="0" borderId="0" xfId="0" applyFont="1" applyFill="1"/>
    <xf numFmtId="0" fontId="0" fillId="0" borderId="0" xfId="0" applyFill="1" applyBorder="1" applyAlignment="1"/>
    <xf numFmtId="0" fontId="5" fillId="0" borderId="1" xfId="0" applyFont="1" applyFill="1" applyBorder="1" applyAlignment="1">
      <alignment horizontal="center"/>
    </xf>
    <xf numFmtId="164" fontId="0" fillId="0" borderId="0" xfId="0" applyNumberFormat="1"/>
    <xf numFmtId="0" fontId="0" fillId="0" borderId="2" xfId="0" applyBorder="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3" fillId="0" borderId="0" xfId="0" applyFont="1"/>
    <xf numFmtId="0" fontId="14" fillId="0" borderId="0" xfId="0" applyFont="1"/>
    <xf numFmtId="0" fontId="15" fillId="0" borderId="0" xfId="0" applyFont="1"/>
    <xf numFmtId="0" fontId="0" fillId="0" borderId="0" xfId="0" applyBorder="1"/>
    <xf numFmtId="0" fontId="0" fillId="0" borderId="3" xfId="0" applyBorder="1"/>
    <xf numFmtId="0" fontId="0" fillId="0" borderId="4" xfId="0" applyBorder="1"/>
    <xf numFmtId="2" fontId="0" fillId="0" borderId="0" xfId="0" applyNumberFormat="1"/>
    <xf numFmtId="0" fontId="0" fillId="0" borderId="0" xfId="0" applyFill="1"/>
    <xf numFmtId="0" fontId="10" fillId="0" borderId="0" xfId="0" applyFont="1" applyFill="1"/>
    <xf numFmtId="0" fontId="7" fillId="0" borderId="0" xfId="0" applyFont="1" applyFill="1"/>
    <xf numFmtId="0" fontId="12" fillId="0" borderId="0" xfId="0" applyFont="1" applyFill="1"/>
    <xf numFmtId="0" fontId="0" fillId="0" borderId="0" xfId="0" applyFill="1" applyBorder="1"/>
    <xf numFmtId="0" fontId="0" fillId="2" borderId="0" xfId="0" applyFill="1" applyBorder="1"/>
    <xf numFmtId="9" fontId="0" fillId="0" borderId="0" xfId="0" applyNumberFormat="1"/>
    <xf numFmtId="0" fontId="0" fillId="0" borderId="2" xfId="0" applyFill="1" applyBorder="1"/>
    <xf numFmtId="0" fontId="14" fillId="0" borderId="0" xfId="0" applyFont="1" applyFill="1"/>
    <xf numFmtId="0" fontId="11" fillId="0" borderId="2" xfId="0" applyFont="1" applyBorder="1"/>
    <xf numFmtId="0" fontId="11" fillId="0" borderId="4" xfId="0" applyFont="1" applyBorder="1"/>
    <xf numFmtId="0" fontId="11" fillId="0" borderId="0" xfId="0" applyFont="1"/>
    <xf numFmtId="0" fontId="11" fillId="0" borderId="3" xfId="0" applyFont="1" applyBorder="1"/>
    <xf numFmtId="0" fontId="11" fillId="0" borderId="0" xfId="0" applyFont="1" applyFill="1" applyBorder="1"/>
    <xf numFmtId="0" fontId="11" fillId="0" borderId="3" xfId="0" applyFont="1" applyFill="1" applyBorder="1"/>
    <xf numFmtId="0" fontId="11" fillId="0" borderId="0" xfId="0" applyFont="1" applyFill="1"/>
    <xf numFmtId="0" fontId="16" fillId="0" borderId="0" xfId="0" applyFont="1" applyFill="1" applyBorder="1"/>
    <xf numFmtId="2" fontId="17" fillId="0" borderId="0" xfId="0" applyNumberFormat="1" applyFont="1" applyFill="1" applyBorder="1"/>
    <xf numFmtId="0" fontId="19" fillId="0" borderId="0" xfId="0" applyFont="1" applyFill="1" applyAlignment="1">
      <alignment horizontal="centerContinuous"/>
    </xf>
    <xf numFmtId="0" fontId="12" fillId="0" borderId="0" xfId="0" applyFont="1"/>
    <xf numFmtId="0" fontId="20" fillId="0" borderId="0" xfId="0" applyFont="1"/>
    <xf numFmtId="10" fontId="0" fillId="0" borderId="0" xfId="0" applyNumberFormat="1" applyFill="1"/>
    <xf numFmtId="0" fontId="0" fillId="0" borderId="3" xfId="0" applyFill="1" applyBorder="1"/>
    <xf numFmtId="0" fontId="0" fillId="0" borderId="4" xfId="0" applyFill="1" applyBorder="1"/>
    <xf numFmtId="0" fontId="21" fillId="0" borderId="0" xfId="0" applyFont="1" applyFill="1"/>
    <xf numFmtId="165" fontId="17" fillId="0" borderId="0" xfId="0" applyNumberFormat="1" applyFont="1" applyFill="1"/>
    <xf numFmtId="0" fontId="22" fillId="0" borderId="0" xfId="0" applyFont="1" applyFill="1"/>
    <xf numFmtId="0" fontId="23" fillId="0" borderId="0" xfId="0" applyFont="1"/>
    <xf numFmtId="0" fontId="23" fillId="0" borderId="0" xfId="0" applyFont="1" applyFill="1" applyBorder="1" applyAlignment="1"/>
    <xf numFmtId="0" fontId="24" fillId="0" borderId="0" xfId="0" applyFont="1"/>
    <xf numFmtId="0" fontId="29" fillId="0" borderId="0" xfId="0" applyFont="1"/>
    <xf numFmtId="0" fontId="0" fillId="0" borderId="0" xfId="0" applyFill="1" applyProtection="1">
      <protection locked="0"/>
    </xf>
    <xf numFmtId="0" fontId="0" fillId="0" borderId="0" xfId="0" applyProtection="1"/>
    <xf numFmtId="0" fontId="11" fillId="0" borderId="5" xfId="0" applyFont="1" applyBorder="1"/>
    <xf numFmtId="0" fontId="0" fillId="0" borderId="6" xfId="0" applyBorder="1"/>
    <xf numFmtId="0" fontId="0" fillId="0" borderId="7" xfId="0" applyBorder="1" applyAlignment="1">
      <alignment horizontal="left" indent="1"/>
    </xf>
    <xf numFmtId="0" fontId="0" fillId="0" borderId="7" xfId="0" applyBorder="1"/>
    <xf numFmtId="0" fontId="0" fillId="0" borderId="0" xfId="0" applyAlignment="1">
      <alignment horizontal="center"/>
    </xf>
    <xf numFmtId="2" fontId="30" fillId="0" borderId="0" xfId="0" applyNumberFormat="1" applyFont="1" applyAlignment="1">
      <alignment horizontal="center"/>
    </xf>
    <xf numFmtId="2" fontId="30" fillId="0" borderId="0" xfId="0" applyNumberFormat="1" applyFont="1" applyAlignment="1">
      <alignment horizontal="left"/>
    </xf>
    <xf numFmtId="0" fontId="30" fillId="0" borderId="0" xfId="0" applyFont="1" applyAlignment="1">
      <alignment horizontal="left"/>
    </xf>
    <xf numFmtId="0" fontId="32" fillId="0" borderId="0" xfId="0" applyFont="1"/>
    <xf numFmtId="0" fontId="34" fillId="0" borderId="0" xfId="0" applyFont="1"/>
    <xf numFmtId="0" fontId="35" fillId="0" borderId="0" xfId="0" applyFont="1"/>
    <xf numFmtId="2" fontId="32" fillId="0" borderId="0" xfId="0" applyNumberFormat="1" applyFont="1" applyAlignment="1">
      <alignment horizontal="left"/>
    </xf>
    <xf numFmtId="0" fontId="17" fillId="0" borderId="0" xfId="0" applyFont="1" applyAlignment="1" applyProtection="1">
      <alignment horizontal="center"/>
      <protection locked="0"/>
    </xf>
    <xf numFmtId="0" fontId="0" fillId="0" borderId="2" xfId="0" applyBorder="1" applyAlignment="1">
      <alignment horizontal="center"/>
    </xf>
    <xf numFmtId="2" fontId="6" fillId="0" borderId="0" xfId="0" applyNumberFormat="1" applyFont="1" applyAlignment="1">
      <alignment horizontal="left"/>
    </xf>
    <xf numFmtId="2" fontId="32" fillId="0" borderId="0" xfId="0" applyNumberFormat="1" applyFont="1"/>
    <xf numFmtId="2" fontId="6" fillId="0" borderId="0" xfId="0" applyNumberFormat="1" applyFont="1"/>
    <xf numFmtId="0" fontId="0" fillId="3" borderId="0" xfId="0" applyFill="1"/>
    <xf numFmtId="0" fontId="0" fillId="0" borderId="0" xfId="0" applyFill="1" applyAlignment="1">
      <alignment horizontal="center"/>
    </xf>
    <xf numFmtId="0" fontId="0" fillId="4" borderId="0" xfId="0" applyFill="1"/>
    <xf numFmtId="0" fontId="0" fillId="4" borderId="0" xfId="0" applyFill="1" applyAlignment="1">
      <alignment horizontal="center"/>
    </xf>
    <xf numFmtId="0" fontId="11" fillId="3" borderId="0" xfId="0" applyFont="1" applyFill="1"/>
    <xf numFmtId="0" fontId="11" fillId="3" borderId="3" xfId="0" applyFont="1" applyFill="1" applyBorder="1"/>
    <xf numFmtId="0" fontId="1" fillId="3" borderId="3" xfId="0" applyFont="1" applyFill="1" applyBorder="1"/>
    <xf numFmtId="0" fontId="0" fillId="5" borderId="0" xfId="0" applyFill="1"/>
    <xf numFmtId="0" fontId="0" fillId="5" borderId="5" xfId="0" applyFill="1" applyBorder="1"/>
    <xf numFmtId="0" fontId="0" fillId="5" borderId="2" xfId="0" applyFill="1" applyBorder="1"/>
    <xf numFmtId="0" fontId="0" fillId="5" borderId="2" xfId="0" applyFill="1" applyBorder="1" applyAlignment="1">
      <alignment horizontal="center"/>
    </xf>
    <xf numFmtId="0" fontId="0" fillId="0" borderId="0" xfId="0" applyFill="1" applyProtection="1"/>
    <xf numFmtId="0" fontId="14" fillId="0" borderId="0" xfId="0" applyFont="1" applyFill="1" applyProtection="1">
      <protection locked="0"/>
    </xf>
    <xf numFmtId="0" fontId="11" fillId="0" borderId="7" xfId="0" applyFont="1" applyBorder="1"/>
    <xf numFmtId="0" fontId="31" fillId="0" borderId="0" xfId="0" applyFont="1"/>
    <xf numFmtId="165" fontId="30" fillId="0" borderId="0" xfId="0" applyNumberFormat="1" applyFont="1"/>
    <xf numFmtId="0" fontId="33" fillId="0" borderId="0" xfId="0" applyFont="1"/>
    <xf numFmtId="0" fontId="36" fillId="0" borderId="0" xfId="0" applyFont="1"/>
    <xf numFmtId="165" fontId="32" fillId="0" borderId="0" xfId="0" applyNumberFormat="1" applyFont="1"/>
    <xf numFmtId="0" fontId="41"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74999999999997E-2"/>
          <c:y val="5.0420271509551251E-2"/>
          <c:w val="0.91562500000000002"/>
          <c:h val="0.86134630495483389"/>
        </c:manualLayout>
      </c:layout>
      <c:scatterChart>
        <c:scatterStyle val="lineMarker"/>
        <c:varyColors val="0"/>
        <c:ser>
          <c:idx val="0"/>
          <c:order val="0"/>
          <c:spPr>
            <a:ln w="28575">
              <a:noFill/>
            </a:ln>
          </c:spPr>
          <c:marker>
            <c:symbol val="circle"/>
            <c:size val="5"/>
            <c:spPr>
              <a:solidFill>
                <a:srgbClr val="000080"/>
              </a:solidFill>
              <a:ln>
                <a:solidFill>
                  <a:srgbClr val="000080"/>
                </a:solidFill>
                <a:prstDash val="solid"/>
              </a:ln>
            </c:spPr>
          </c:marker>
          <c:trendline>
            <c:spPr>
              <a:ln w="38100">
                <a:solidFill>
                  <a:srgbClr val="FF0000"/>
                </a:solidFill>
                <a:prstDash val="solid"/>
              </a:ln>
            </c:spPr>
            <c:trendlineType val="linear"/>
            <c:dispRSqr val="0"/>
            <c:dispEq val="0"/>
          </c:trendline>
          <c:xVal>
            <c:numRef>
              <c:f>samples!$B$2:$B$503</c:f>
              <c:numCache>
                <c:formatCode>General</c:formatCode>
                <c:ptCount val="502"/>
                <c:pt idx="0">
                  <c:v>9.0921419300000004</c:v>
                </c:pt>
                <c:pt idx="1">
                  <c:v>7.7309444899999997</c:v>
                </c:pt>
                <c:pt idx="2">
                  <c:v>7.9678431400000003</c:v>
                </c:pt>
                <c:pt idx="3">
                  <c:v>6.2171594299999997</c:v>
                </c:pt>
                <c:pt idx="4">
                  <c:v>7.8018108399999999</c:v>
                </c:pt>
                <c:pt idx="5">
                  <c:v>9.5395347800000003</c:v>
                </c:pt>
                <c:pt idx="6">
                  <c:v>5.5718689399999999</c:v>
                </c:pt>
                <c:pt idx="7">
                  <c:v>2.1716921</c:v>
                </c:pt>
                <c:pt idx="8">
                  <c:v>4.5581386100000003</c:v>
                </c:pt>
                <c:pt idx="9">
                  <c:v>4.3081281100000002</c:v>
                </c:pt>
                <c:pt idx="10">
                  <c:v>0.98388779100000001</c:v>
                </c:pt>
                <c:pt idx="11">
                  <c:v>9.1948615199999999</c:v>
                </c:pt>
                <c:pt idx="12">
                  <c:v>5.69596444</c:v>
                </c:pt>
                <c:pt idx="13">
                  <c:v>2.3539153100000001</c:v>
                </c:pt>
                <c:pt idx="14">
                  <c:v>0.74146844599999995</c:v>
                </c:pt>
                <c:pt idx="15">
                  <c:v>1.20622191</c:v>
                </c:pt>
                <c:pt idx="16">
                  <c:v>2.1361076400000001</c:v>
                </c:pt>
                <c:pt idx="17">
                  <c:v>6.2052832000000002</c:v>
                </c:pt>
                <c:pt idx="18">
                  <c:v>5.9551803400000001</c:v>
                </c:pt>
                <c:pt idx="19">
                  <c:v>8.97702256</c:v>
                </c:pt>
                <c:pt idx="20">
                  <c:v>9.6300481999999992</c:v>
                </c:pt>
                <c:pt idx="21">
                  <c:v>8.1017259500000005</c:v>
                </c:pt>
                <c:pt idx="22">
                  <c:v>4.5135066899999998</c:v>
                </c:pt>
                <c:pt idx="23">
                  <c:v>9.6908459800000006</c:v>
                </c:pt>
                <c:pt idx="24">
                  <c:v>3.2733277300000001</c:v>
                </c:pt>
                <c:pt idx="25">
                  <c:v>8.4310446300000006</c:v>
                </c:pt>
                <c:pt idx="26">
                  <c:v>6.0616587600000003</c:v>
                </c:pt>
                <c:pt idx="27">
                  <c:v>4.4946079699999997</c:v>
                </c:pt>
                <c:pt idx="28">
                  <c:v>4.6090868499999997</c:v>
                </c:pt>
                <c:pt idx="29">
                  <c:v>3.6021492500000001</c:v>
                </c:pt>
                <c:pt idx="30">
                  <c:v>5.6847760599999999</c:v>
                </c:pt>
                <c:pt idx="31">
                  <c:v>4.6696612699999998</c:v>
                </c:pt>
                <c:pt idx="32">
                  <c:v>2.4482117699999999</c:v>
                </c:pt>
                <c:pt idx="33">
                  <c:v>6.7508917300000002</c:v>
                </c:pt>
                <c:pt idx="34">
                  <c:v>1.7000925</c:v>
                </c:pt>
                <c:pt idx="35">
                  <c:v>1.6648953900000001</c:v>
                </c:pt>
                <c:pt idx="36">
                  <c:v>3.9202844799999998</c:v>
                </c:pt>
                <c:pt idx="37">
                  <c:v>5.1867310800000004</c:v>
                </c:pt>
                <c:pt idx="38">
                  <c:v>2.7793912399999998</c:v>
                </c:pt>
                <c:pt idx="39">
                  <c:v>8.0786452499999992</c:v>
                </c:pt>
                <c:pt idx="40">
                  <c:v>2.3735837000000002</c:v>
                </c:pt>
                <c:pt idx="41">
                  <c:v>7.5593373799999997</c:v>
                </c:pt>
                <c:pt idx="42">
                  <c:v>5.1334551900000003</c:v>
                </c:pt>
                <c:pt idx="43">
                  <c:v>2.5187078600000001</c:v>
                </c:pt>
                <c:pt idx="44">
                  <c:v>9.3723747399999997</c:v>
                </c:pt>
                <c:pt idx="45">
                  <c:v>6.9409220200000004</c:v>
                </c:pt>
                <c:pt idx="46">
                  <c:v>3.4734701800000001</c:v>
                </c:pt>
                <c:pt idx="47">
                  <c:v>1.16874791</c:v>
                </c:pt>
                <c:pt idx="48">
                  <c:v>1.22022199</c:v>
                </c:pt>
                <c:pt idx="49">
                  <c:v>3.3373057099999999</c:v>
                </c:pt>
                <c:pt idx="50">
                  <c:v>9.9104819800000001</c:v>
                </c:pt>
                <c:pt idx="51">
                  <c:v>8.4212998199999998</c:v>
                </c:pt>
                <c:pt idx="52">
                  <c:v>0.20667169799999999</c:v>
                </c:pt>
                <c:pt idx="53">
                  <c:v>6.4843481000000001</c:v>
                </c:pt>
                <c:pt idx="54">
                  <c:v>9.1472265700000008</c:v>
                </c:pt>
                <c:pt idx="55">
                  <c:v>0.84874671999999995</c:v>
                </c:pt>
                <c:pt idx="56">
                  <c:v>4.4389659000000004</c:v>
                </c:pt>
                <c:pt idx="57">
                  <c:v>5.9462980999999999</c:v>
                </c:pt>
                <c:pt idx="58">
                  <c:v>0.11949396399999999</c:v>
                </c:pt>
                <c:pt idx="59">
                  <c:v>4.5104675800000003</c:v>
                </c:pt>
                <c:pt idx="60">
                  <c:v>5.6862280099999998</c:v>
                </c:pt>
                <c:pt idx="61">
                  <c:v>6.5333036399999997</c:v>
                </c:pt>
                <c:pt idx="62">
                  <c:v>5.2446946700000003</c:v>
                </c:pt>
                <c:pt idx="63">
                  <c:v>2.3317131500000001</c:v>
                </c:pt>
                <c:pt idx="64">
                  <c:v>2.1725842800000001</c:v>
                </c:pt>
                <c:pt idx="65">
                  <c:v>1.1164723999999999</c:v>
                </c:pt>
                <c:pt idx="66">
                  <c:v>8.53363023</c:v>
                </c:pt>
                <c:pt idx="67">
                  <c:v>4.59207945</c:v>
                </c:pt>
                <c:pt idx="68">
                  <c:v>9.3413851000000001</c:v>
                </c:pt>
                <c:pt idx="69">
                  <c:v>1.423125</c:v>
                </c:pt>
                <c:pt idx="70">
                  <c:v>5.2521179900000003</c:v>
                </c:pt>
                <c:pt idx="71">
                  <c:v>8.4497598600000003</c:v>
                </c:pt>
                <c:pt idx="72">
                  <c:v>6.3058183300000001</c:v>
                </c:pt>
                <c:pt idx="73">
                  <c:v>3.1306581699999998</c:v>
                </c:pt>
                <c:pt idx="74">
                  <c:v>4.4822054400000004</c:v>
                </c:pt>
                <c:pt idx="75">
                  <c:v>4.3412921999999998</c:v>
                </c:pt>
                <c:pt idx="76">
                  <c:v>2.6233265499999998</c:v>
                </c:pt>
                <c:pt idx="77">
                  <c:v>5.7589141000000001</c:v>
                </c:pt>
                <c:pt idx="78">
                  <c:v>1.39826337</c:v>
                </c:pt>
                <c:pt idx="79">
                  <c:v>8.3465480200000002</c:v>
                </c:pt>
                <c:pt idx="80">
                  <c:v>5.5414155999999997</c:v>
                </c:pt>
                <c:pt idx="81">
                  <c:v>5.1856461300000003</c:v>
                </c:pt>
                <c:pt idx="82">
                  <c:v>2.3124036499999998</c:v>
                </c:pt>
                <c:pt idx="83">
                  <c:v>8.6145668200000003</c:v>
                </c:pt>
                <c:pt idx="84">
                  <c:v>1.82822638</c:v>
                </c:pt>
                <c:pt idx="85">
                  <c:v>1.25997063</c:v>
                </c:pt>
                <c:pt idx="86">
                  <c:v>5.9835337900000001</c:v>
                </c:pt>
                <c:pt idx="87">
                  <c:v>8.87683015</c:v>
                </c:pt>
                <c:pt idx="88">
                  <c:v>2.3520277799999998</c:v>
                </c:pt>
                <c:pt idx="89">
                  <c:v>6.6065631500000004</c:v>
                </c:pt>
                <c:pt idx="90">
                  <c:v>4.4224595999999998</c:v>
                </c:pt>
                <c:pt idx="91">
                  <c:v>8.0506673899999992</c:v>
                </c:pt>
                <c:pt idx="92">
                  <c:v>9.7713714700000001</c:v>
                </c:pt>
                <c:pt idx="93">
                  <c:v>6.2620883799999998</c:v>
                </c:pt>
                <c:pt idx="94">
                  <c:v>7.4445936899999996</c:v>
                </c:pt>
                <c:pt idx="95">
                  <c:v>4.8245429299999998</c:v>
                </c:pt>
                <c:pt idx="96">
                  <c:v>5.5722248099999998</c:v>
                </c:pt>
                <c:pt idx="97">
                  <c:v>4.4179373499999999</c:v>
                </c:pt>
                <c:pt idx="98">
                  <c:v>8.4986549606923578</c:v>
                </c:pt>
                <c:pt idx="99">
                  <c:v>5.1634547445665042</c:v>
                </c:pt>
                <c:pt idx="100">
                  <c:v>5.4458456762474583</c:v>
                </c:pt>
                <c:pt idx="101">
                  <c:v>3.4094557169609363</c:v>
                </c:pt>
                <c:pt idx="102">
                  <c:v>5.0898725373160936</c:v>
                </c:pt>
                <c:pt idx="103">
                  <c:v>2.7962367993366222</c:v>
                </c:pt>
                <c:pt idx="104">
                  <c:v>3.3553365657520917</c:v>
                </c:pt>
                <c:pt idx="105">
                  <c:v>5.5739660508097177</c:v>
                </c:pt>
                <c:pt idx="106">
                  <c:v>1.1405256196458247</c:v>
                </c:pt>
                <c:pt idx="107">
                  <c:v>6.0027236613643931</c:v>
                </c:pt>
                <c:pt idx="108">
                  <c:v>4.2473853747116674</c:v>
                </c:pt>
                <c:pt idx="109">
                  <c:v>2.5899652593558353</c:v>
                </c:pt>
                <c:pt idx="110">
                  <c:v>3.8563894703487112</c:v>
                </c:pt>
                <c:pt idx="111">
                  <c:v>4.3293947390416765</c:v>
                </c:pt>
                <c:pt idx="112">
                  <c:v>9.488624038798692</c:v>
                </c:pt>
                <c:pt idx="113">
                  <c:v>1.252853786427286</c:v>
                </c:pt>
                <c:pt idx="114">
                  <c:v>5.7921047390135083</c:v>
                </c:pt>
                <c:pt idx="115">
                  <c:v>5.3250493749477474</c:v>
                </c:pt>
                <c:pt idx="116">
                  <c:v>1.6340339228916534</c:v>
                </c:pt>
                <c:pt idx="117">
                  <c:v>7.9459313192243197</c:v>
                </c:pt>
                <c:pt idx="118">
                  <c:v>4.1661267499970478</c:v>
                </c:pt>
                <c:pt idx="119">
                  <c:v>0.35354353741588795</c:v>
                </c:pt>
                <c:pt idx="120">
                  <c:v>4.2728411131601867</c:v>
                </c:pt>
                <c:pt idx="121">
                  <c:v>7.182313270619229</c:v>
                </c:pt>
                <c:pt idx="122">
                  <c:v>8.3553786900085214</c:v>
                </c:pt>
                <c:pt idx="123">
                  <c:v>9.5943776524206328</c:v>
                </c:pt>
                <c:pt idx="124">
                  <c:v>2.4221504716819453</c:v>
                </c:pt>
                <c:pt idx="125">
                  <c:v>8.8349732676527726</c:v>
                </c:pt>
                <c:pt idx="126">
                  <c:v>6.3462433024678511</c:v>
                </c:pt>
                <c:pt idx="127">
                  <c:v>9.1177701257784616</c:v>
                </c:pt>
                <c:pt idx="128">
                  <c:v>3.4021490602585969</c:v>
                </c:pt>
                <c:pt idx="129">
                  <c:v>5.0060367960099228</c:v>
                </c:pt>
                <c:pt idx="130">
                  <c:v>6.8864912989983518</c:v>
                </c:pt>
                <c:pt idx="131">
                  <c:v>2.3657539173435982</c:v>
                </c:pt>
                <c:pt idx="132">
                  <c:v>2.6830196025925201</c:v>
                </c:pt>
                <c:pt idx="133">
                  <c:v>9.1500914337672956</c:v>
                </c:pt>
                <c:pt idx="134">
                  <c:v>1.1446641872815011</c:v>
                </c:pt>
                <c:pt idx="135">
                  <c:v>1.8514183165426168</c:v>
                </c:pt>
                <c:pt idx="136">
                  <c:v>8.8662054094358478</c:v>
                </c:pt>
                <c:pt idx="137">
                  <c:v>7.2415678080261969</c:v>
                </c:pt>
                <c:pt idx="138">
                  <c:v>3.5467090203525475</c:v>
                </c:pt>
                <c:pt idx="139">
                  <c:v>0.76271523417664078</c:v>
                </c:pt>
                <c:pt idx="140">
                  <c:v>4.8005063115632574</c:v>
                </c:pt>
                <c:pt idx="141">
                  <c:v>9.9112222145109907</c:v>
                </c:pt>
                <c:pt idx="142">
                  <c:v>3.1298162215125824</c:v>
                </c:pt>
                <c:pt idx="143">
                  <c:v>6.6182337976023771</c:v>
                </c:pt>
                <c:pt idx="144">
                  <c:v>0.8525446832435013</c:v>
                </c:pt>
                <c:pt idx="145">
                  <c:v>8.0919079664045395</c:v>
                </c:pt>
                <c:pt idx="146">
                  <c:v>5.4461115917511389</c:v>
                </c:pt>
                <c:pt idx="147">
                  <c:v>1.1377542072032565</c:v>
                </c:pt>
                <c:pt idx="148">
                  <c:v>8.0900216626433252</c:v>
                </c:pt>
                <c:pt idx="149">
                  <c:v>6.8236248933967891</c:v>
                </c:pt>
                <c:pt idx="150">
                  <c:v>5.3397351752720468</c:v>
                </c:pt>
                <c:pt idx="151">
                  <c:v>6.9202326293888312</c:v>
                </c:pt>
                <c:pt idx="152">
                  <c:v>3.2384547362536154</c:v>
                </c:pt>
                <c:pt idx="153">
                  <c:v>9.8373755329406993</c:v>
                </c:pt>
                <c:pt idx="154">
                  <c:v>4.8256411591609805</c:v>
                </c:pt>
                <c:pt idx="155">
                  <c:v>7.5222741385832492</c:v>
                </c:pt>
                <c:pt idx="156">
                  <c:v>7.2810892925524584</c:v>
                </c:pt>
                <c:pt idx="157">
                  <c:v>6.5764931629664947</c:v>
                </c:pt>
                <c:pt idx="158">
                  <c:v>7.1432618799211589</c:v>
                </c:pt>
                <c:pt idx="159">
                  <c:v>2.3790581557966028</c:v>
                </c:pt>
                <c:pt idx="160">
                  <c:v>4.3820515385193133</c:v>
                </c:pt>
                <c:pt idx="161">
                  <c:v>1.7286565252373598</c:v>
                </c:pt>
                <c:pt idx="162">
                  <c:v>5.4932355305844798</c:v>
                </c:pt>
                <c:pt idx="163">
                  <c:v>9.9656062706024162</c:v>
                </c:pt>
                <c:pt idx="164">
                  <c:v>3.0401163617295479</c:v>
                </c:pt>
                <c:pt idx="165">
                  <c:v>8.6908914981058629</c:v>
                </c:pt>
                <c:pt idx="166">
                  <c:v>5.6949934178282025</c:v>
                </c:pt>
                <c:pt idx="167">
                  <c:v>5.7103770203424009</c:v>
                </c:pt>
                <c:pt idx="168">
                  <c:v>7.8580010287960045</c:v>
                </c:pt>
                <c:pt idx="169">
                  <c:v>3.7446948913362732</c:v>
                </c:pt>
                <c:pt idx="170">
                  <c:v>8.7780746245692143</c:v>
                </c:pt>
                <c:pt idx="171">
                  <c:v>7.3103128496753573</c:v>
                </c:pt>
                <c:pt idx="172">
                  <c:v>4.2856205396178044</c:v>
                </c:pt>
                <c:pt idx="173">
                  <c:v>6.3223547334367414</c:v>
                </c:pt>
                <c:pt idx="174">
                  <c:v>2.2315282967237082</c:v>
                </c:pt>
                <c:pt idx="175">
                  <c:v>3.50680669059515</c:v>
                </c:pt>
                <c:pt idx="176">
                  <c:v>5.3679291962647957</c:v>
                </c:pt>
                <c:pt idx="177">
                  <c:v>7.2518105835745672</c:v>
                </c:pt>
                <c:pt idx="178">
                  <c:v>3.2648962740822185E-2</c:v>
                </c:pt>
                <c:pt idx="179">
                  <c:v>3.1214132439063502</c:v>
                </c:pt>
                <c:pt idx="180">
                  <c:v>6.2890043826908126</c:v>
                </c:pt>
                <c:pt idx="181">
                  <c:v>1.3086412443964068</c:v>
                </c:pt>
                <c:pt idx="182">
                  <c:v>2.3217560734071774</c:v>
                </c:pt>
                <c:pt idx="183">
                  <c:v>0.14145823444282613</c:v>
                </c:pt>
                <c:pt idx="184">
                  <c:v>8.1699973206037448</c:v>
                </c:pt>
                <c:pt idx="185">
                  <c:v>8.0057885833686253</c:v>
                </c:pt>
                <c:pt idx="186">
                  <c:v>6.519533521942888</c:v>
                </c:pt>
                <c:pt idx="187">
                  <c:v>9.1345655578800589E-2</c:v>
                </c:pt>
                <c:pt idx="188">
                  <c:v>1.101807709501168</c:v>
                </c:pt>
                <c:pt idx="189">
                  <c:v>3.6099991361880601</c:v>
                </c:pt>
                <c:pt idx="190">
                  <c:v>8.862057695934995</c:v>
                </c:pt>
                <c:pt idx="191">
                  <c:v>6.6372141472336654</c:v>
                </c:pt>
                <c:pt idx="192">
                  <c:v>7.3238383677391106</c:v>
                </c:pt>
                <c:pt idx="193">
                  <c:v>3.6183896033488883</c:v>
                </c:pt>
                <c:pt idx="194">
                  <c:v>7.8962395661564555</c:v>
                </c:pt>
                <c:pt idx="195">
                  <c:v>0.76803770988060238</c:v>
                </c:pt>
                <c:pt idx="196">
                  <c:v>3.0020486930644386</c:v>
                </c:pt>
                <c:pt idx="197">
                  <c:v>6.0178781402330994</c:v>
                </c:pt>
                <c:pt idx="198">
                  <c:v>1.6954447009960338</c:v>
                </c:pt>
                <c:pt idx="199">
                  <c:v>4.0071369326860351</c:v>
                </c:pt>
                <c:pt idx="200">
                  <c:v>1.9686569618121053</c:v>
                </c:pt>
                <c:pt idx="201">
                  <c:v>6.996969959662005</c:v>
                </c:pt>
                <c:pt idx="202">
                  <c:v>5.9881481452474805</c:v>
                </c:pt>
                <c:pt idx="203">
                  <c:v>3.308265585188872</c:v>
                </c:pt>
                <c:pt idx="204">
                  <c:v>9.041516206091643</c:v>
                </c:pt>
                <c:pt idx="205">
                  <c:v>6.5727778271282133</c:v>
                </c:pt>
                <c:pt idx="206">
                  <c:v>0.38803442786040421</c:v>
                </c:pt>
                <c:pt idx="207">
                  <c:v>1.5051788029239521</c:v>
                </c:pt>
                <c:pt idx="208">
                  <c:v>5.4429712832420085</c:v>
                </c:pt>
                <c:pt idx="209">
                  <c:v>9.4908536981671787</c:v>
                </c:pt>
                <c:pt idx="210">
                  <c:v>4.9689101028393967</c:v>
                </c:pt>
                <c:pt idx="211">
                  <c:v>5.3654831771327327</c:v>
                </c:pt>
                <c:pt idx="212">
                  <c:v>6.6983500438591488</c:v>
                </c:pt>
                <c:pt idx="213">
                  <c:v>1.6941838803347231</c:v>
                </c:pt>
                <c:pt idx="214">
                  <c:v>4.4844934000096437</c:v>
                </c:pt>
                <c:pt idx="215">
                  <c:v>7.8903828523821495</c:v>
                </c:pt>
                <c:pt idx="216">
                  <c:v>8.7737972157628192</c:v>
                </c:pt>
                <c:pt idx="217">
                  <c:v>9.1766607303114167</c:v>
                </c:pt>
                <c:pt idx="218">
                  <c:v>1.4135924929262988</c:v>
                </c:pt>
                <c:pt idx="219">
                  <c:v>4.3773948230563153</c:v>
                </c:pt>
                <c:pt idx="220">
                  <c:v>4.2438187682743411</c:v>
                </c:pt>
                <c:pt idx="221">
                  <c:v>2.9012296601372434</c:v>
                </c:pt>
                <c:pt idx="222">
                  <c:v>1.4677999427926225</c:v>
                </c:pt>
                <c:pt idx="223">
                  <c:v>8.8500932679654216</c:v>
                </c:pt>
                <c:pt idx="224">
                  <c:v>4.7927455702920296</c:v>
                </c:pt>
                <c:pt idx="225">
                  <c:v>9.2500602122973614</c:v>
                </c:pt>
                <c:pt idx="226">
                  <c:v>3.6739445272245197</c:v>
                </c:pt>
                <c:pt idx="227">
                  <c:v>2.5634850895736427</c:v>
                </c:pt>
                <c:pt idx="228">
                  <c:v>9.4027331025672023</c:v>
                </c:pt>
                <c:pt idx="229">
                  <c:v>8.7358017372407204</c:v>
                </c:pt>
                <c:pt idx="230">
                  <c:v>6.5893763959274914</c:v>
                </c:pt>
                <c:pt idx="231">
                  <c:v>5.2160034039536107</c:v>
                </c:pt>
                <c:pt idx="232">
                  <c:v>7.9848542353849306</c:v>
                </c:pt>
                <c:pt idx="233">
                  <c:v>1.1330083820892867</c:v>
                </c:pt>
                <c:pt idx="234">
                  <c:v>0.67894489191479668</c:v>
                </c:pt>
                <c:pt idx="235">
                  <c:v>6.7690190978073801</c:v>
                </c:pt>
                <c:pt idx="236">
                  <c:v>6.4862939147936549</c:v>
                </c:pt>
                <c:pt idx="237">
                  <c:v>8.9789489170835779</c:v>
                </c:pt>
                <c:pt idx="238">
                  <c:v>1.6871419809884225</c:v>
                </c:pt>
                <c:pt idx="239">
                  <c:v>3.4208672870853274</c:v>
                </c:pt>
                <c:pt idx="240">
                  <c:v>1.4419552557102744</c:v>
                </c:pt>
                <c:pt idx="241">
                  <c:v>2.7873558148971078</c:v>
                </c:pt>
                <c:pt idx="242">
                  <c:v>7.3723567430533041</c:v>
                </c:pt>
                <c:pt idx="243">
                  <c:v>1.7375385257517406</c:v>
                </c:pt>
                <c:pt idx="244">
                  <c:v>7.9719723429466356</c:v>
                </c:pt>
                <c:pt idx="245">
                  <c:v>2.5963679645121052</c:v>
                </c:pt>
                <c:pt idx="246">
                  <c:v>3.9683628429778928</c:v>
                </c:pt>
                <c:pt idx="247">
                  <c:v>3.9412545894168272</c:v>
                </c:pt>
                <c:pt idx="248">
                  <c:v>9.8019176403557751</c:v>
                </c:pt>
                <c:pt idx="249">
                  <c:v>5.5203368538556674E-2</c:v>
                </c:pt>
                <c:pt idx="250">
                  <c:v>7.6582415224492912</c:v>
                </c:pt>
                <c:pt idx="251">
                  <c:v>2.6702250271780237</c:v>
                </c:pt>
                <c:pt idx="252">
                  <c:v>2.7270468586034036</c:v>
                </c:pt>
                <c:pt idx="253">
                  <c:v>1.1419442312216033</c:v>
                </c:pt>
                <c:pt idx="254">
                  <c:v>4.5506393858648675</c:v>
                </c:pt>
                <c:pt idx="255">
                  <c:v>6.0503575811612365E-2</c:v>
                </c:pt>
                <c:pt idx="256">
                  <c:v>4.8671143214962798E-2</c:v>
                </c:pt>
                <c:pt idx="257">
                  <c:v>1.2394882492330073</c:v>
                </c:pt>
                <c:pt idx="258">
                  <c:v>6.5239562867684793</c:v>
                </c:pt>
                <c:pt idx="259">
                  <c:v>0.7940843459245972</c:v>
                </c:pt>
                <c:pt idx="260">
                  <c:v>9.0074577620333436</c:v>
                </c:pt>
                <c:pt idx="261">
                  <c:v>1.8314434350190556</c:v>
                </c:pt>
                <c:pt idx="262">
                  <c:v>6.5771345737093618</c:v>
                </c:pt>
                <c:pt idx="263">
                  <c:v>0.38670715099446085</c:v>
                </c:pt>
                <c:pt idx="264">
                  <c:v>0.36522624383226177</c:v>
                </c:pt>
                <c:pt idx="265">
                  <c:v>7.2161926911738306</c:v>
                </c:pt>
                <c:pt idx="266">
                  <c:v>6.5110817307785851</c:v>
                </c:pt>
                <c:pt idx="267">
                  <c:v>4.8050001233502115</c:v>
                </c:pt>
                <c:pt idx="268">
                  <c:v>3.666581661681152</c:v>
                </c:pt>
                <c:pt idx="269">
                  <c:v>4.8924771983786464</c:v>
                </c:pt>
                <c:pt idx="270">
                  <c:v>9.5002936567458018</c:v>
                </c:pt>
                <c:pt idx="271">
                  <c:v>2.9001792757518441</c:v>
                </c:pt>
                <c:pt idx="272">
                  <c:v>1.8815562943405251</c:v>
                </c:pt>
                <c:pt idx="273">
                  <c:v>3.0262558719003962</c:v>
                </c:pt>
                <c:pt idx="274">
                  <c:v>7.3374352986168123</c:v>
                </c:pt>
                <c:pt idx="275">
                  <c:v>4.0381884226039766</c:v>
                </c:pt>
                <c:pt idx="276">
                  <c:v>5.220468369479347</c:v>
                </c:pt>
                <c:pt idx="277">
                  <c:v>0.19869643820853655</c:v>
                </c:pt>
                <c:pt idx="278">
                  <c:v>3.7412358280695468</c:v>
                </c:pt>
                <c:pt idx="279">
                  <c:v>4.6960122517294334</c:v>
                </c:pt>
                <c:pt idx="280">
                  <c:v>1.477663452221547</c:v>
                </c:pt>
                <c:pt idx="281">
                  <c:v>7.3934600803110868</c:v>
                </c:pt>
                <c:pt idx="282">
                  <c:v>6.1842725200147726</c:v>
                </c:pt>
                <c:pt idx="283">
                  <c:v>7.818623012144597</c:v>
                </c:pt>
                <c:pt idx="284">
                  <c:v>6.6620714482949728</c:v>
                </c:pt>
                <c:pt idx="285">
                  <c:v>0.15446583210299014</c:v>
                </c:pt>
                <c:pt idx="286">
                  <c:v>7.7959736246489175</c:v>
                </c:pt>
                <c:pt idx="287">
                  <c:v>3.6787389497515921</c:v>
                </c:pt>
                <c:pt idx="288">
                  <c:v>9.1558546588781642</c:v>
                </c:pt>
                <c:pt idx="289">
                  <c:v>3.5826281094704382</c:v>
                </c:pt>
                <c:pt idx="290">
                  <c:v>9.3188617307808546</c:v>
                </c:pt>
                <c:pt idx="291">
                  <c:v>3.0610660275056034</c:v>
                </c:pt>
                <c:pt idx="292">
                  <c:v>1.5675344209138453</c:v>
                </c:pt>
                <c:pt idx="293">
                  <c:v>5.3502649803261022</c:v>
                </c:pt>
                <c:pt idx="294">
                  <c:v>5.3604518039992683</c:v>
                </c:pt>
                <c:pt idx="295">
                  <c:v>8.233341992061245</c:v>
                </c:pt>
                <c:pt idx="296">
                  <c:v>4.8105841760667722</c:v>
                </c:pt>
                <c:pt idx="297">
                  <c:v>8.7172011800544347</c:v>
                </c:pt>
                <c:pt idx="298">
                  <c:v>6.8971120346072663</c:v>
                </c:pt>
                <c:pt idx="299">
                  <c:v>6.9525604667211205</c:v>
                </c:pt>
                <c:pt idx="300">
                  <c:v>1.4880319609982529</c:v>
                </c:pt>
                <c:pt idx="301">
                  <c:v>1.7599831210840322</c:v>
                </c:pt>
                <c:pt idx="302">
                  <c:v>8.5528840612647095</c:v>
                </c:pt>
                <c:pt idx="303">
                  <c:v>7.9525604667211196</c:v>
                </c:pt>
                <c:pt idx="304">
                  <c:v>5.4747900828073686</c:v>
                </c:pt>
                <c:pt idx="305">
                  <c:v>0.96214034790407688</c:v>
                </c:pt>
                <c:pt idx="306">
                  <c:v>5.9573477802915509</c:v>
                </c:pt>
                <c:pt idx="307">
                  <c:v>0.86140813919678649</c:v>
                </c:pt>
                <c:pt idx="308">
                  <c:v>0.25699945148575987</c:v>
                </c:pt>
                <c:pt idx="309">
                  <c:v>7.1479073898209116</c:v>
                </c:pt>
                <c:pt idx="310">
                  <c:v>9.8732776289864876</c:v>
                </c:pt>
                <c:pt idx="311">
                  <c:v>5.4160761701007898</c:v>
                </c:pt>
                <c:pt idx="312">
                  <c:v>1.620383073816658</c:v>
                </c:pt>
                <c:pt idx="313">
                  <c:v>3.8937080461722862</c:v>
                </c:pt>
                <c:pt idx="314">
                  <c:v>8.9355246603105254</c:v>
                </c:pt>
                <c:pt idx="315">
                  <c:v>8.141106430121285</c:v>
                </c:pt>
                <c:pt idx="316">
                  <c:v>4.941073579261861</c:v>
                </c:pt>
                <c:pt idx="317">
                  <c:v>3.8323661245541629</c:v>
                </c:pt>
                <c:pt idx="318">
                  <c:v>0.56592228775294018</c:v>
                </c:pt>
                <c:pt idx="319">
                  <c:v>8.6877146182605465</c:v>
                </c:pt>
                <c:pt idx="320">
                  <c:v>8.6432983083976556</c:v>
                </c:pt>
                <c:pt idx="321">
                  <c:v>0.15103619558535009</c:v>
                </c:pt>
                <c:pt idx="322">
                  <c:v>6.8403117988900259</c:v>
                </c:pt>
                <c:pt idx="323">
                  <c:v>4.3558168742634829</c:v>
                </c:pt>
                <c:pt idx="324">
                  <c:v>5.172426329099169</c:v>
                </c:pt>
                <c:pt idx="325">
                  <c:v>0.76667411142584463</c:v>
                </c:pt>
                <c:pt idx="326">
                  <c:v>9.039115292345361</c:v>
                </c:pt>
                <c:pt idx="327">
                  <c:v>2.0438486082449536</c:v>
                </c:pt>
                <c:pt idx="328">
                  <c:v>6.0537901132036875</c:v>
                </c:pt>
                <c:pt idx="329">
                  <c:v>2.8377527642991263</c:v>
                </c:pt>
                <c:pt idx="330">
                  <c:v>1.3243081533701484</c:v>
                </c:pt>
                <c:pt idx="331">
                  <c:v>0.61801842081518288</c:v>
                </c:pt>
                <c:pt idx="332">
                  <c:v>6.9817304993047475</c:v>
                </c:pt>
                <c:pt idx="333">
                  <c:v>0.1426316554836049</c:v>
                </c:pt>
                <c:pt idx="334">
                  <c:v>3.6499905948580413</c:v>
                </c:pt>
                <c:pt idx="335">
                  <c:v>1.870541375343342</c:v>
                </c:pt>
                <c:pt idx="336">
                  <c:v>6.9008867643619247</c:v>
                </c:pt>
                <c:pt idx="337">
                  <c:v>6.1399117043838665</c:v>
                </c:pt>
                <c:pt idx="338">
                  <c:v>6.2612765442406459</c:v>
                </c:pt>
                <c:pt idx="339">
                  <c:v>1.7998922865176414</c:v>
                </c:pt>
                <c:pt idx="340">
                  <c:v>9.9761232919260046</c:v>
                </c:pt>
                <c:pt idx="341">
                  <c:v>6.1140364480937777</c:v>
                </c:pt>
                <c:pt idx="342">
                  <c:v>5.1503670677794489</c:v>
                </c:pt>
                <c:pt idx="343">
                  <c:v>1.5135708129106806</c:v>
                </c:pt>
                <c:pt idx="344">
                  <c:v>7.1072252119212909</c:v>
                </c:pt>
                <c:pt idx="345">
                  <c:v>1.1915612553786969</c:v>
                </c:pt>
                <c:pt idx="346">
                  <c:v>6.3247959995675895</c:v>
                </c:pt>
                <c:pt idx="347">
                  <c:v>6.2277472888214858</c:v>
                </c:pt>
                <c:pt idx="348">
                  <c:v>4.9966891895952958</c:v>
                </c:pt>
                <c:pt idx="349">
                  <c:v>7.76762289708544</c:v>
                </c:pt>
                <c:pt idx="350">
                  <c:v>7.2935958371762499</c:v>
                </c:pt>
                <c:pt idx="351">
                  <c:v>3.2542346853922854</c:v>
                </c:pt>
                <c:pt idx="352">
                  <c:v>5.644777953613076</c:v>
                </c:pt>
                <c:pt idx="353">
                  <c:v>1.4703597302266935</c:v>
                </c:pt>
                <c:pt idx="354">
                  <c:v>4.2738091414981838</c:v>
                </c:pt>
                <c:pt idx="355">
                  <c:v>1.4933176598749931</c:v>
                </c:pt>
                <c:pt idx="356">
                  <c:v>6.4900321083413282</c:v>
                </c:pt>
                <c:pt idx="357">
                  <c:v>6.8644644434118813</c:v>
                </c:pt>
                <c:pt idx="358">
                  <c:v>5.1636931133625286</c:v>
                </c:pt>
                <c:pt idx="359">
                  <c:v>4.8947500606796979</c:v>
                </c:pt>
                <c:pt idx="360">
                  <c:v>7.7104019408160536</c:v>
                </c:pt>
                <c:pt idx="361">
                  <c:v>7.0533094021657856</c:v>
                </c:pt>
                <c:pt idx="362">
                  <c:v>8.8903958428841925</c:v>
                </c:pt>
                <c:pt idx="363">
                  <c:v>2.674927641791407</c:v>
                </c:pt>
                <c:pt idx="364">
                  <c:v>8.8782001103438812</c:v>
                </c:pt>
                <c:pt idx="365">
                  <c:v>7.6590328997082864</c:v>
                </c:pt>
                <c:pt idx="366">
                  <c:v>5.7603707681106009</c:v>
                </c:pt>
                <c:pt idx="367">
                  <c:v>4.4205173223964334</c:v>
                </c:pt>
                <c:pt idx="368">
                  <c:v>6.9658494743887545</c:v>
                </c:pt>
                <c:pt idx="369">
                  <c:v>4.4215250791477079</c:v>
                </c:pt>
                <c:pt idx="370">
                  <c:v>6.7523814684139749</c:v>
                </c:pt>
                <c:pt idx="371">
                  <c:v>0.41494044522567552</c:v>
                </c:pt>
                <c:pt idx="372">
                  <c:v>7.4591854463512703</c:v>
                </c:pt>
                <c:pt idx="373">
                  <c:v>7.9574460251726986</c:v>
                </c:pt>
                <c:pt idx="374">
                  <c:v>4.3911451875225893</c:v>
                </c:pt>
                <c:pt idx="375">
                  <c:v>0.46505274619487835</c:v>
                </c:pt>
                <c:pt idx="376">
                  <c:v>3.0408975358690071</c:v>
                </c:pt>
                <c:pt idx="377">
                  <c:v>8.3747480853332235</c:v>
                </c:pt>
                <c:pt idx="378">
                  <c:v>2.483427613021556</c:v>
                </c:pt>
                <c:pt idx="379">
                  <c:v>7.8589178589293081</c:v>
                </c:pt>
                <c:pt idx="380">
                  <c:v>9.1319343172330729</c:v>
                </c:pt>
                <c:pt idx="381">
                  <c:v>3.9405995487896761</c:v>
                </c:pt>
                <c:pt idx="382">
                  <c:v>3.7772115049966803</c:v>
                </c:pt>
                <c:pt idx="383">
                  <c:v>5.4766934263239371</c:v>
                </c:pt>
                <c:pt idx="384">
                  <c:v>5.9208963748429255</c:v>
                </c:pt>
                <c:pt idx="385">
                  <c:v>1.0073275699233375</c:v>
                </c:pt>
                <c:pt idx="386">
                  <c:v>9.5004431501629956</c:v>
                </c:pt>
                <c:pt idx="387">
                  <c:v>3.0136595489422291</c:v>
                </c:pt>
                <c:pt idx="388">
                  <c:v>7.3343054886960601</c:v>
                </c:pt>
                <c:pt idx="389">
                  <c:v>9.4746422668363195</c:v>
                </c:pt>
                <c:pt idx="390">
                  <c:v>6.5585587679285684</c:v>
                </c:pt>
                <c:pt idx="391">
                  <c:v>7.8642278245167496</c:v>
                </c:pt>
                <c:pt idx="392">
                  <c:v>1.8554865276435994</c:v>
                </c:pt>
                <c:pt idx="393">
                  <c:v>3.764890110705994</c:v>
                </c:pt>
                <c:pt idx="394">
                  <c:v>7.826619216503234</c:v>
                </c:pt>
                <c:pt idx="395">
                  <c:v>8.2278637630366447</c:v>
                </c:pt>
                <c:pt idx="396">
                  <c:v>6.7308461320085833E-2</c:v>
                </c:pt>
                <c:pt idx="397">
                  <c:v>5.9640576353372721</c:v>
                </c:pt>
                <c:pt idx="398">
                  <c:v>4.1082974447572695</c:v>
                </c:pt>
                <c:pt idx="399">
                  <c:v>1.3928145321172103</c:v>
                </c:pt>
                <c:pt idx="400">
                  <c:v>2.4874776446800251</c:v>
                </c:pt>
                <c:pt idx="401">
                  <c:v>0.63845572537949868</c:v>
                </c:pt>
                <c:pt idx="402">
                  <c:v>6.1267959922547099</c:v>
                </c:pt>
                <c:pt idx="403">
                  <c:v>6.6865527342262094</c:v>
                </c:pt>
                <c:pt idx="404">
                  <c:v>6.3082639571029953</c:v>
                </c:pt>
                <c:pt idx="405">
                  <c:v>6.1174243289691699</c:v>
                </c:pt>
                <c:pt idx="406">
                  <c:v>9.4578980321574022</c:v>
                </c:pt>
                <c:pt idx="407">
                  <c:v>4.5681849007135256</c:v>
                </c:pt>
                <c:pt idx="408">
                  <c:v>9.8503596824013595</c:v>
                </c:pt>
                <c:pt idx="409">
                  <c:v>1.4768568736947074</c:v>
                </c:pt>
                <c:pt idx="410">
                  <c:v>4.5011269504434015</c:v>
                </c:pt>
                <c:pt idx="411">
                  <c:v>7.8320148809229728</c:v>
                </c:pt>
                <c:pt idx="412">
                  <c:v>9.7773770633914321</c:v>
                </c:pt>
                <c:pt idx="413">
                  <c:v>2.7950537847837964</c:v>
                </c:pt>
                <c:pt idx="414">
                  <c:v>9.7094675975974916</c:v>
                </c:pt>
                <c:pt idx="415">
                  <c:v>4.8823991410948615</c:v>
                </c:pt>
                <c:pt idx="416">
                  <c:v>7.3386603021936114</c:v>
                </c:pt>
                <c:pt idx="417">
                  <c:v>9.6101716773658019</c:v>
                </c:pt>
                <c:pt idx="418">
                  <c:v>8.1956683960958472</c:v>
                </c:pt>
                <c:pt idx="419">
                  <c:v>6.569000716891928</c:v>
                </c:pt>
                <c:pt idx="420">
                  <c:v>0.54660265947950926</c:v>
                </c:pt>
                <c:pt idx="421">
                  <c:v>8.900442607690513</c:v>
                </c:pt>
                <c:pt idx="422">
                  <c:v>4.7494204218260361</c:v>
                </c:pt>
                <c:pt idx="423">
                  <c:v>8.0719953943479084</c:v>
                </c:pt>
                <c:pt idx="424">
                  <c:v>1.8070864517549978</c:v>
                </c:pt>
                <c:pt idx="425">
                  <c:v>4.5326184498414541</c:v>
                </c:pt>
                <c:pt idx="426">
                  <c:v>6.9885348759584236</c:v>
                </c:pt>
                <c:pt idx="427">
                  <c:v>4.325001095251368</c:v>
                </c:pt>
                <c:pt idx="428">
                  <c:v>0.84150849679000217</c:v>
                </c:pt>
                <c:pt idx="429">
                  <c:v>4.0231000638151926</c:v>
                </c:pt>
                <c:pt idx="430">
                  <c:v>0.12732263727994741</c:v>
                </c:pt>
                <c:pt idx="431">
                  <c:v>0.80762306213334689</c:v>
                </c:pt>
                <c:pt idx="432">
                  <c:v>3.27441585738101</c:v>
                </c:pt>
                <c:pt idx="433">
                  <c:v>3.5399816982625598</c:v>
                </c:pt>
                <c:pt idx="434">
                  <c:v>3.8642261794273658</c:v>
                </c:pt>
                <c:pt idx="435">
                  <c:v>4.0820805396994864</c:v>
                </c:pt>
                <c:pt idx="436">
                  <c:v>5.3936026916160813</c:v>
                </c:pt>
                <c:pt idx="437">
                  <c:v>4.3215582402596375</c:v>
                </c:pt>
                <c:pt idx="438">
                  <c:v>3.9366875209881425</c:v>
                </c:pt>
                <c:pt idx="439">
                  <c:v>9.9083344028830922</c:v>
                </c:pt>
                <c:pt idx="440">
                  <c:v>9.3548784425746696</c:v>
                </c:pt>
                <c:pt idx="441">
                  <c:v>2.5956425287846496</c:v>
                </c:pt>
                <c:pt idx="442">
                  <c:v>9.6400232339910481</c:v>
                </c:pt>
                <c:pt idx="443">
                  <c:v>4.5829127045120988</c:v>
                </c:pt>
                <c:pt idx="444">
                  <c:v>6.9115955179206656</c:v>
                </c:pt>
                <c:pt idx="445">
                  <c:v>1.7654113582191089</c:v>
                </c:pt>
                <c:pt idx="446">
                  <c:v>1.7217897250392489</c:v>
                </c:pt>
                <c:pt idx="447">
                  <c:v>4.9931588576240138</c:v>
                </c:pt>
                <c:pt idx="448">
                  <c:v>4.3506429977654015</c:v>
                </c:pt>
                <c:pt idx="449">
                  <c:v>2.4393816677299007</c:v>
                </c:pt>
                <c:pt idx="450">
                  <c:v>9.655504892810324</c:v>
                </c:pt>
                <c:pt idx="451">
                  <c:v>6.6479377130863604</c:v>
                </c:pt>
                <c:pt idx="452">
                  <c:v>0.33555610413936954</c:v>
                </c:pt>
                <c:pt idx="453">
                  <c:v>5.9778139928798435</c:v>
                </c:pt>
                <c:pt idx="454">
                  <c:v>6.075263980189149</c:v>
                </c:pt>
                <c:pt idx="455">
                  <c:v>9.0579338811012011</c:v>
                </c:pt>
                <c:pt idx="456">
                  <c:v>7.7179870138134472</c:v>
                </c:pt>
                <c:pt idx="457">
                  <c:v>1.3578284498681548</c:v>
                </c:pt>
                <c:pt idx="458">
                  <c:v>3.6068105942080053</c:v>
                </c:pt>
                <c:pt idx="459">
                  <c:v>5.371909194400768</c:v>
                </c:pt>
                <c:pt idx="460">
                  <c:v>4.8845852752784396</c:v>
                </c:pt>
                <c:pt idx="461">
                  <c:v>1.0059581562211317</c:v>
                </c:pt>
                <c:pt idx="462">
                  <c:v>8.8583914825613448</c:v>
                </c:pt>
                <c:pt idx="463">
                  <c:v>1.4581096815090877</c:v>
                </c:pt>
                <c:pt idx="464">
                  <c:v>3.9416342223019907</c:v>
                </c:pt>
                <c:pt idx="465">
                  <c:v>2.2721212362698306</c:v>
                </c:pt>
                <c:pt idx="466">
                  <c:v>3.8746898569702637</c:v>
                </c:pt>
                <c:pt idx="467">
                  <c:v>2.121102408831459</c:v>
                </c:pt>
                <c:pt idx="468">
                  <c:v>9.4131592375111506</c:v>
                </c:pt>
                <c:pt idx="469">
                  <c:v>3.2534896362086507</c:v>
                </c:pt>
                <c:pt idx="470">
                  <c:v>5.9742813871291389</c:v>
                </c:pt>
                <c:pt idx="471">
                  <c:v>1.4233334082712767</c:v>
                </c:pt>
                <c:pt idx="472">
                  <c:v>8.8106454217136623</c:v>
                </c:pt>
                <c:pt idx="473">
                  <c:v>6.1767803832186363</c:v>
                </c:pt>
                <c:pt idx="474">
                  <c:v>7.9138442150953558</c:v>
                </c:pt>
                <c:pt idx="475">
                  <c:v>4.76923728814028</c:v>
                </c:pt>
                <c:pt idx="476">
                  <c:v>3.1588429852097644</c:v>
                </c:pt>
                <c:pt idx="477">
                  <c:v>0.41872762724397994</c:v>
                </c:pt>
                <c:pt idx="478">
                  <c:v>8.462811050415155</c:v>
                </c:pt>
                <c:pt idx="479">
                  <c:v>8.2796306061379212</c:v>
                </c:pt>
                <c:pt idx="480">
                  <c:v>4.5791507599287158</c:v>
                </c:pt>
                <c:pt idx="481">
                  <c:v>5.8149146706111843</c:v>
                </c:pt>
                <c:pt idx="482">
                  <c:v>9.7387030796730585</c:v>
                </c:pt>
                <c:pt idx="483">
                  <c:v>4.0045094149045024</c:v>
                </c:pt>
                <c:pt idx="484">
                  <c:v>2.8795624536466757</c:v>
                </c:pt>
                <c:pt idx="485">
                  <c:v>6.5694184699584923</c:v>
                </c:pt>
                <c:pt idx="486">
                  <c:v>6.0398490469143589</c:v>
                </c:pt>
                <c:pt idx="487">
                  <c:v>1.429231249359415</c:v>
                </c:pt>
                <c:pt idx="488">
                  <c:v>2.3562173660461116</c:v>
                </c:pt>
                <c:pt idx="489">
                  <c:v>0.75450661755060766</c:v>
                </c:pt>
                <c:pt idx="490">
                  <c:v>5.4002680752708176</c:v>
                </c:pt>
                <c:pt idx="491">
                  <c:v>6.5324341693541577</c:v>
                </c:pt>
                <c:pt idx="492">
                  <c:v>2.4976878149009263</c:v>
                </c:pt>
                <c:pt idx="493">
                  <c:v>1.2218721087191309</c:v>
                </c:pt>
                <c:pt idx="494">
                  <c:v>5.6670881206542045</c:v>
                </c:pt>
                <c:pt idx="495">
                  <c:v>4.5326842345820495</c:v>
                </c:pt>
                <c:pt idx="496">
                  <c:v>0.22086403318721359</c:v>
                </c:pt>
                <c:pt idx="497">
                  <c:v>9.7910890322286335</c:v>
                </c:pt>
                <c:pt idx="498">
                  <c:v>6.1626943154846758</c:v>
                </c:pt>
                <c:pt idx="499">
                  <c:v>3.9061874613272463</c:v>
                </c:pt>
                <c:pt idx="500">
                  <c:v>2.0269028791192145</c:v>
                </c:pt>
                <c:pt idx="501">
                  <c:v>2.3519795632531726</c:v>
                </c:pt>
              </c:numCache>
            </c:numRef>
          </c:xVal>
          <c:yVal>
            <c:numRef>
              <c:f>samples!$C$2:$C$503</c:f>
              <c:numCache>
                <c:formatCode>General</c:formatCode>
                <c:ptCount val="502"/>
                <c:pt idx="0">
                  <c:v>9.2260561499999998</c:v>
                </c:pt>
                <c:pt idx="1">
                  <c:v>8.6631947</c:v>
                </c:pt>
                <c:pt idx="2">
                  <c:v>7.8402365899999999</c:v>
                </c:pt>
                <c:pt idx="3">
                  <c:v>9.7130448299999994</c:v>
                </c:pt>
                <c:pt idx="4">
                  <c:v>8.8408872499999998</c:v>
                </c:pt>
                <c:pt idx="5">
                  <c:v>13.2443258</c:v>
                </c:pt>
                <c:pt idx="6">
                  <c:v>3.4202956800000002</c:v>
                </c:pt>
                <c:pt idx="7">
                  <c:v>4.0845028299999999</c:v>
                </c:pt>
                <c:pt idx="8">
                  <c:v>7.4699725700000004</c:v>
                </c:pt>
                <c:pt idx="9">
                  <c:v>4.9679645800000003</c:v>
                </c:pt>
                <c:pt idx="10">
                  <c:v>-0.190496477</c:v>
                </c:pt>
                <c:pt idx="11">
                  <c:v>11.032072100000001</c:v>
                </c:pt>
                <c:pt idx="12">
                  <c:v>8.7782791400000004</c:v>
                </c:pt>
                <c:pt idx="13">
                  <c:v>1.08322714</c:v>
                </c:pt>
                <c:pt idx="14">
                  <c:v>-3.1050906700000001</c:v>
                </c:pt>
                <c:pt idx="15">
                  <c:v>-1.56819643</c:v>
                </c:pt>
                <c:pt idx="16">
                  <c:v>4.7004972599999997</c:v>
                </c:pt>
                <c:pt idx="17">
                  <c:v>8.9630255999999999</c:v>
                </c:pt>
                <c:pt idx="18">
                  <c:v>4.7732745999999997</c:v>
                </c:pt>
                <c:pt idx="19">
                  <c:v>12.3319163</c:v>
                </c:pt>
                <c:pt idx="20">
                  <c:v>11.962618300000001</c:v>
                </c:pt>
                <c:pt idx="21">
                  <c:v>12.679399800000001</c:v>
                </c:pt>
                <c:pt idx="22">
                  <c:v>4.2587103900000001</c:v>
                </c:pt>
                <c:pt idx="23">
                  <c:v>12.150754600000001</c:v>
                </c:pt>
                <c:pt idx="24">
                  <c:v>2.7018407</c:v>
                </c:pt>
                <c:pt idx="25">
                  <c:v>11.3286742</c:v>
                </c:pt>
                <c:pt idx="26">
                  <c:v>5.5536239399999996</c:v>
                </c:pt>
                <c:pt idx="27">
                  <c:v>7.0527013700000003</c:v>
                </c:pt>
                <c:pt idx="28">
                  <c:v>2.6041155800000002</c:v>
                </c:pt>
                <c:pt idx="29">
                  <c:v>6.0466772400000002</c:v>
                </c:pt>
                <c:pt idx="30">
                  <c:v>4.1550712799999996</c:v>
                </c:pt>
                <c:pt idx="31">
                  <c:v>5.3886031499999998</c:v>
                </c:pt>
                <c:pt idx="32">
                  <c:v>-1.0929169599999999</c:v>
                </c:pt>
                <c:pt idx="33">
                  <c:v>6.6808205200000002</c:v>
                </c:pt>
                <c:pt idx="34">
                  <c:v>-2.08932327</c:v>
                </c:pt>
                <c:pt idx="35">
                  <c:v>1.8233785600000001</c:v>
                </c:pt>
                <c:pt idx="36">
                  <c:v>2.04055271</c:v>
                </c:pt>
                <c:pt idx="37">
                  <c:v>5.8437575900000001</c:v>
                </c:pt>
                <c:pt idx="38">
                  <c:v>5.3105028299999999</c:v>
                </c:pt>
                <c:pt idx="39">
                  <c:v>8.0379548700000001</c:v>
                </c:pt>
                <c:pt idx="40">
                  <c:v>-1.5927045900000001</c:v>
                </c:pt>
                <c:pt idx="41">
                  <c:v>12.683575100000001</c:v>
                </c:pt>
                <c:pt idx="42">
                  <c:v>8.2972361899999996</c:v>
                </c:pt>
                <c:pt idx="43">
                  <c:v>3.9538099999999998</c:v>
                </c:pt>
                <c:pt idx="44">
                  <c:v>9.6176463699999992</c:v>
                </c:pt>
                <c:pt idx="45">
                  <c:v>6.7436555499999997</c:v>
                </c:pt>
                <c:pt idx="46">
                  <c:v>0.35695392199999998</c:v>
                </c:pt>
                <c:pt idx="47">
                  <c:v>-3.1067277500000001</c:v>
                </c:pt>
                <c:pt idx="48">
                  <c:v>-2.8587521699999998</c:v>
                </c:pt>
                <c:pt idx="49">
                  <c:v>0.91152189800000005</c:v>
                </c:pt>
                <c:pt idx="50">
                  <c:v>11.892123959999999</c:v>
                </c:pt>
                <c:pt idx="51">
                  <c:v>10.24603712</c:v>
                </c:pt>
                <c:pt idx="52">
                  <c:v>-0.79117017499999998</c:v>
                </c:pt>
                <c:pt idx="53">
                  <c:v>10.3540317</c:v>
                </c:pt>
                <c:pt idx="54">
                  <c:v>9.7148863700000003</c:v>
                </c:pt>
                <c:pt idx="55">
                  <c:v>0.71562971500000006</c:v>
                </c:pt>
                <c:pt idx="56">
                  <c:v>2.81245038</c:v>
                </c:pt>
                <c:pt idx="57">
                  <c:v>9.7186380799999998</c:v>
                </c:pt>
                <c:pt idx="58">
                  <c:v>-4.5824346299999998</c:v>
                </c:pt>
                <c:pt idx="59">
                  <c:v>6.9694584800000001</c:v>
                </c:pt>
                <c:pt idx="60">
                  <c:v>9.6901438100000004</c:v>
                </c:pt>
                <c:pt idx="61">
                  <c:v>9.8579278600000002</c:v>
                </c:pt>
                <c:pt idx="62">
                  <c:v>7.8713711000000002</c:v>
                </c:pt>
                <c:pt idx="63">
                  <c:v>3.9683671</c:v>
                </c:pt>
                <c:pt idx="64">
                  <c:v>-0.318387121</c:v>
                </c:pt>
                <c:pt idx="65">
                  <c:v>-7.8287546E-2</c:v>
                </c:pt>
                <c:pt idx="66">
                  <c:v>11.8219133</c:v>
                </c:pt>
                <c:pt idx="67">
                  <c:v>2.4343364599999999</c:v>
                </c:pt>
                <c:pt idx="68">
                  <c:v>14.209857100000001</c:v>
                </c:pt>
                <c:pt idx="69">
                  <c:v>0.64634512099999997</c:v>
                </c:pt>
                <c:pt idx="70">
                  <c:v>8.9534160499999995</c:v>
                </c:pt>
                <c:pt idx="71">
                  <c:v>10.1485986</c:v>
                </c:pt>
                <c:pt idx="72">
                  <c:v>5.8214770199999997</c:v>
                </c:pt>
                <c:pt idx="73">
                  <c:v>3.6333193600000002</c:v>
                </c:pt>
                <c:pt idx="74">
                  <c:v>4.6762966099999996</c:v>
                </c:pt>
                <c:pt idx="75">
                  <c:v>4.0240330999999996</c:v>
                </c:pt>
                <c:pt idx="76">
                  <c:v>4.44153764</c:v>
                </c:pt>
                <c:pt idx="77">
                  <c:v>6.3190208200000004</c:v>
                </c:pt>
                <c:pt idx="78">
                  <c:v>1.12138749</c:v>
                </c:pt>
                <c:pt idx="79">
                  <c:v>10.091565299999999</c:v>
                </c:pt>
                <c:pt idx="80">
                  <c:v>8.21511411</c:v>
                </c:pt>
                <c:pt idx="81">
                  <c:v>7.9659008900000003</c:v>
                </c:pt>
                <c:pt idx="82">
                  <c:v>2.1144006599999998</c:v>
                </c:pt>
                <c:pt idx="83">
                  <c:v>11.9266656</c:v>
                </c:pt>
                <c:pt idx="84">
                  <c:v>-2.92768506</c:v>
                </c:pt>
                <c:pt idx="85">
                  <c:v>0.88099889499999995</c:v>
                </c:pt>
                <c:pt idx="86">
                  <c:v>6.7541769299999999</c:v>
                </c:pt>
                <c:pt idx="87">
                  <c:v>11.8436226</c:v>
                </c:pt>
                <c:pt idx="88">
                  <c:v>-0.517630912</c:v>
                </c:pt>
                <c:pt idx="89">
                  <c:v>9.5195644500000007</c:v>
                </c:pt>
                <c:pt idx="90">
                  <c:v>7.0814903300000003</c:v>
                </c:pt>
                <c:pt idx="91">
                  <c:v>11.573889400000001</c:v>
                </c:pt>
                <c:pt idx="92">
                  <c:v>11.31715752</c:v>
                </c:pt>
                <c:pt idx="93">
                  <c:v>10.6125892</c:v>
                </c:pt>
                <c:pt idx="94">
                  <c:v>10.165211899999999</c:v>
                </c:pt>
                <c:pt idx="95">
                  <c:v>3.8588945699999999</c:v>
                </c:pt>
                <c:pt idx="96">
                  <c:v>7.5462324299999999</c:v>
                </c:pt>
                <c:pt idx="97">
                  <c:v>3.4445838200000001</c:v>
                </c:pt>
                <c:pt idx="98">
                  <c:v>15.265962912187948</c:v>
                </c:pt>
                <c:pt idx="99">
                  <c:v>8.3874278988680597</c:v>
                </c:pt>
                <c:pt idx="100">
                  <c:v>6.6681100293613467</c:v>
                </c:pt>
                <c:pt idx="101">
                  <c:v>3.6520829590804085</c:v>
                </c:pt>
                <c:pt idx="102">
                  <c:v>7.3529825306937582</c:v>
                </c:pt>
                <c:pt idx="103">
                  <c:v>3.8294492481387614</c:v>
                </c:pt>
                <c:pt idx="104">
                  <c:v>3.6434025574784514</c:v>
                </c:pt>
                <c:pt idx="105">
                  <c:v>10.596846294807699</c:v>
                </c:pt>
                <c:pt idx="106">
                  <c:v>1.0120546091450575</c:v>
                </c:pt>
                <c:pt idx="107">
                  <c:v>7.8726365751424154</c:v>
                </c:pt>
                <c:pt idx="108">
                  <c:v>5.5314138092696616</c:v>
                </c:pt>
                <c:pt idx="109">
                  <c:v>2.9413220452259869</c:v>
                </c:pt>
                <c:pt idx="110">
                  <c:v>4.9257543803902486</c:v>
                </c:pt>
                <c:pt idx="111">
                  <c:v>5.4820662630587123</c:v>
                </c:pt>
                <c:pt idx="112">
                  <c:v>13.332107472922251</c:v>
                </c:pt>
                <c:pt idx="113">
                  <c:v>1.0100640028655623</c:v>
                </c:pt>
                <c:pt idx="114">
                  <c:v>6.9372239234158073</c:v>
                </c:pt>
                <c:pt idx="115">
                  <c:v>11.2900628245365</c:v>
                </c:pt>
                <c:pt idx="116">
                  <c:v>3.020722199310383</c:v>
                </c:pt>
                <c:pt idx="117">
                  <c:v>12.866085688882031</c:v>
                </c:pt>
                <c:pt idx="118">
                  <c:v>7.4375455053121549</c:v>
                </c:pt>
                <c:pt idx="119">
                  <c:v>-1.0731643416126662</c:v>
                </c:pt>
                <c:pt idx="120">
                  <c:v>5.2206182647121677</c:v>
                </c:pt>
                <c:pt idx="121">
                  <c:v>9.864613996322797</c:v>
                </c:pt>
                <c:pt idx="122">
                  <c:v>12.244021405653474</c:v>
                </c:pt>
                <c:pt idx="123">
                  <c:v>14.973745581355651</c:v>
                </c:pt>
                <c:pt idx="124">
                  <c:v>2.1387712771999832</c:v>
                </c:pt>
                <c:pt idx="125">
                  <c:v>11.917701081681987</c:v>
                </c:pt>
                <c:pt idx="126">
                  <c:v>11.0887658263538</c:v>
                </c:pt>
                <c:pt idx="127">
                  <c:v>11.889390364798979</c:v>
                </c:pt>
                <c:pt idx="128">
                  <c:v>7.3291441406926339</c:v>
                </c:pt>
                <c:pt idx="129">
                  <c:v>5.9533080785299743</c:v>
                </c:pt>
                <c:pt idx="130">
                  <c:v>9.410603282295412</c:v>
                </c:pt>
                <c:pt idx="131">
                  <c:v>1.9008836040513479</c:v>
                </c:pt>
                <c:pt idx="132">
                  <c:v>3.0389984183887524</c:v>
                </c:pt>
                <c:pt idx="133">
                  <c:v>14.553313377781</c:v>
                </c:pt>
                <c:pt idx="134">
                  <c:v>3.1697184174253565</c:v>
                </c:pt>
                <c:pt idx="135">
                  <c:v>2.2694190174681865</c:v>
                </c:pt>
                <c:pt idx="136">
                  <c:v>15.395163428346962</c:v>
                </c:pt>
                <c:pt idx="137">
                  <c:v>9.5755070649732623</c:v>
                </c:pt>
                <c:pt idx="138">
                  <c:v>8.8908244024619005</c:v>
                </c:pt>
                <c:pt idx="139">
                  <c:v>0.2338329209201615</c:v>
                </c:pt>
                <c:pt idx="140">
                  <c:v>5.6106886371162874</c:v>
                </c:pt>
                <c:pt idx="141">
                  <c:v>14.010701314914378</c:v>
                </c:pt>
                <c:pt idx="142">
                  <c:v>4.0678245265709227</c:v>
                </c:pt>
                <c:pt idx="143">
                  <c:v>10.934469818299988</c:v>
                </c:pt>
                <c:pt idx="144">
                  <c:v>2.9996479371763423</c:v>
                </c:pt>
                <c:pt idx="145">
                  <c:v>12.022468542541647</c:v>
                </c:pt>
                <c:pt idx="146">
                  <c:v>7.1403852577179636</c:v>
                </c:pt>
                <c:pt idx="147">
                  <c:v>4.1653095983966999</c:v>
                </c:pt>
                <c:pt idx="148">
                  <c:v>10.603349573558262</c:v>
                </c:pt>
                <c:pt idx="149">
                  <c:v>12.354040682638001</c:v>
                </c:pt>
                <c:pt idx="150">
                  <c:v>7.1779337361530198</c:v>
                </c:pt>
                <c:pt idx="151">
                  <c:v>8.9745040915337775</c:v>
                </c:pt>
                <c:pt idx="152">
                  <c:v>4.3544413035996898</c:v>
                </c:pt>
                <c:pt idx="153">
                  <c:v>15.801176329166585</c:v>
                </c:pt>
                <c:pt idx="154">
                  <c:v>6.1600312882596793</c:v>
                </c:pt>
                <c:pt idx="155">
                  <c:v>10.398178080808218</c:v>
                </c:pt>
                <c:pt idx="156">
                  <c:v>9.7350388718327459</c:v>
                </c:pt>
                <c:pt idx="157">
                  <c:v>13.218822693597421</c:v>
                </c:pt>
                <c:pt idx="158">
                  <c:v>9.2497141559072418</c:v>
                </c:pt>
                <c:pt idx="159">
                  <c:v>5.6357215776136949</c:v>
                </c:pt>
                <c:pt idx="160">
                  <c:v>4.9365147229767743</c:v>
                </c:pt>
                <c:pt idx="161">
                  <c:v>1.4654855864438978</c:v>
                </c:pt>
                <c:pt idx="162">
                  <c:v>8.8656207961652012</c:v>
                </c:pt>
                <c:pt idx="163">
                  <c:v>13.997749013626128</c:v>
                </c:pt>
                <c:pt idx="164">
                  <c:v>3.5833705441942101</c:v>
                </c:pt>
                <c:pt idx="165">
                  <c:v>15.603789463461201</c:v>
                </c:pt>
                <c:pt idx="166">
                  <c:v>7.5872591807906486</c:v>
                </c:pt>
                <c:pt idx="167">
                  <c:v>7.2397772694645726</c:v>
                </c:pt>
                <c:pt idx="168">
                  <c:v>12.828081007665793</c:v>
                </c:pt>
                <c:pt idx="169">
                  <c:v>4.4641817735593659</c:v>
                </c:pt>
                <c:pt idx="170">
                  <c:v>13.506420648081406</c:v>
                </c:pt>
                <c:pt idx="171">
                  <c:v>10.56882331609917</c:v>
                </c:pt>
                <c:pt idx="172">
                  <c:v>5.7101114324544113</c:v>
                </c:pt>
                <c:pt idx="173">
                  <c:v>8.2132773358906981</c:v>
                </c:pt>
                <c:pt idx="174">
                  <c:v>2.4042547655017708</c:v>
                </c:pt>
                <c:pt idx="175">
                  <c:v>4.9167801990209981</c:v>
                </c:pt>
                <c:pt idx="176">
                  <c:v>6.5109667962489217</c:v>
                </c:pt>
                <c:pt idx="177">
                  <c:v>11.875647018657912</c:v>
                </c:pt>
                <c:pt idx="178">
                  <c:v>0.14112108804542001</c:v>
                </c:pt>
                <c:pt idx="179">
                  <c:v>3.8316182739838296</c:v>
                </c:pt>
                <c:pt idx="180">
                  <c:v>12.751292336237183</c:v>
                </c:pt>
                <c:pt idx="181">
                  <c:v>3.6081103627702</c:v>
                </c:pt>
                <c:pt idx="182">
                  <c:v>2.9248271345654651</c:v>
                </c:pt>
                <c:pt idx="183">
                  <c:v>-0.83671946230057703</c:v>
                </c:pt>
                <c:pt idx="184">
                  <c:v>11.341782431199082</c:v>
                </c:pt>
                <c:pt idx="185">
                  <c:v>10.376369834430827</c:v>
                </c:pt>
                <c:pt idx="186">
                  <c:v>9.254708349873745</c:v>
                </c:pt>
                <c:pt idx="187">
                  <c:v>-1.4671504185821658</c:v>
                </c:pt>
                <c:pt idx="188">
                  <c:v>0.46254609360549703</c:v>
                </c:pt>
                <c:pt idx="189">
                  <c:v>5.9099133664434191</c:v>
                </c:pt>
                <c:pt idx="190">
                  <c:v>12.368626358792984</c:v>
                </c:pt>
                <c:pt idx="191">
                  <c:v>9.0381054897906381</c:v>
                </c:pt>
                <c:pt idx="192">
                  <c:v>9.8486686017351293</c:v>
                </c:pt>
                <c:pt idx="193">
                  <c:v>4.3987562597794678</c:v>
                </c:pt>
                <c:pt idx="194">
                  <c:v>10.467689897148318</c:v>
                </c:pt>
                <c:pt idx="195">
                  <c:v>-0.17529515458519196</c:v>
                </c:pt>
                <c:pt idx="196">
                  <c:v>4.4511516805145366</c:v>
                </c:pt>
                <c:pt idx="197">
                  <c:v>7.3870964732148332</c:v>
                </c:pt>
                <c:pt idx="198">
                  <c:v>1.7662608069999726</c:v>
                </c:pt>
                <c:pt idx="199">
                  <c:v>5.8149025862845107</c:v>
                </c:pt>
                <c:pt idx="200">
                  <c:v>1.9841783753660602</c:v>
                </c:pt>
                <c:pt idx="201">
                  <c:v>8.8053679620889831</c:v>
                </c:pt>
                <c:pt idx="202">
                  <c:v>8.7308597667403127</c:v>
                </c:pt>
                <c:pt idx="203">
                  <c:v>6.8379327276228423</c:v>
                </c:pt>
                <c:pt idx="204">
                  <c:v>12.043639779605522</c:v>
                </c:pt>
                <c:pt idx="205">
                  <c:v>8.7475985828241836</c:v>
                </c:pt>
                <c:pt idx="206">
                  <c:v>-0.84365506804234947</c:v>
                </c:pt>
                <c:pt idx="207">
                  <c:v>4.9638057506063475</c:v>
                </c:pt>
                <c:pt idx="208">
                  <c:v>7.6258458572340526</c:v>
                </c:pt>
                <c:pt idx="209">
                  <c:v>13.202516086178253</c:v>
                </c:pt>
                <c:pt idx="210">
                  <c:v>6.5161516213616197</c:v>
                </c:pt>
                <c:pt idx="211">
                  <c:v>6.4624929186485636</c:v>
                </c:pt>
                <c:pt idx="212">
                  <c:v>10.792994407672209</c:v>
                </c:pt>
                <c:pt idx="213">
                  <c:v>0.83294517643265431</c:v>
                </c:pt>
                <c:pt idx="214">
                  <c:v>10.497068403577201</c:v>
                </c:pt>
                <c:pt idx="215">
                  <c:v>6.7415408013276004</c:v>
                </c:pt>
                <c:pt idx="216">
                  <c:v>11.901876569481338</c:v>
                </c:pt>
                <c:pt idx="217">
                  <c:v>13.3242806178202</c:v>
                </c:pt>
                <c:pt idx="218">
                  <c:v>3.7481662616878935</c:v>
                </c:pt>
                <c:pt idx="219">
                  <c:v>7.335011065144073</c:v>
                </c:pt>
                <c:pt idx="220">
                  <c:v>6.2838912182060103</c:v>
                </c:pt>
                <c:pt idx="221">
                  <c:v>7.5231318089897998</c:v>
                </c:pt>
                <c:pt idx="222">
                  <c:v>1.3276112265289484</c:v>
                </c:pt>
                <c:pt idx="223">
                  <c:v>12.105880499957472</c:v>
                </c:pt>
                <c:pt idx="224">
                  <c:v>7.82741515961016</c:v>
                </c:pt>
                <c:pt idx="225">
                  <c:v>11.351208399530799</c:v>
                </c:pt>
                <c:pt idx="226">
                  <c:v>4.1937702660507998</c:v>
                </c:pt>
                <c:pt idx="227">
                  <c:v>2.4768516990427418</c:v>
                </c:pt>
                <c:pt idx="228">
                  <c:v>14.3929087483101</c:v>
                </c:pt>
                <c:pt idx="229">
                  <c:v>13.504142490399479</c:v>
                </c:pt>
                <c:pt idx="230">
                  <c:v>8.971115924241138</c:v>
                </c:pt>
                <c:pt idx="231">
                  <c:v>11.532730797797036</c:v>
                </c:pt>
                <c:pt idx="232">
                  <c:v>10.790153830847302</c:v>
                </c:pt>
                <c:pt idx="233">
                  <c:v>3.9329833082832204</c:v>
                </c:pt>
                <c:pt idx="234">
                  <c:v>0.50897045137204855</c:v>
                </c:pt>
                <c:pt idx="235">
                  <c:v>9.2265311699683146</c:v>
                </c:pt>
                <c:pt idx="236">
                  <c:v>13.612853793873301</c:v>
                </c:pt>
                <c:pt idx="237">
                  <c:v>14.57182859908777</c:v>
                </c:pt>
                <c:pt idx="238">
                  <c:v>2.1697972727457491</c:v>
                </c:pt>
                <c:pt idx="239">
                  <c:v>8.9278844529987893</c:v>
                </c:pt>
                <c:pt idx="240">
                  <c:v>1.2654029560604627</c:v>
                </c:pt>
                <c:pt idx="241">
                  <c:v>3.2600339112539189</c:v>
                </c:pt>
                <c:pt idx="242">
                  <c:v>14.15401139120323</c:v>
                </c:pt>
                <c:pt idx="243">
                  <c:v>1.3274580924991946</c:v>
                </c:pt>
                <c:pt idx="244">
                  <c:v>14.077036682687522</c:v>
                </c:pt>
                <c:pt idx="245">
                  <c:v>8.6568750385048006</c:v>
                </c:pt>
                <c:pt idx="246">
                  <c:v>4.5622538904374883</c:v>
                </c:pt>
                <c:pt idx="247">
                  <c:v>6.2827624013223673</c:v>
                </c:pt>
                <c:pt idx="248">
                  <c:v>16.65592597297271</c:v>
                </c:pt>
                <c:pt idx="249">
                  <c:v>1.948726888043173E-2</c:v>
                </c:pt>
                <c:pt idx="250">
                  <c:v>10.144178208610738</c:v>
                </c:pt>
                <c:pt idx="251">
                  <c:v>2.925908317102361</c:v>
                </c:pt>
                <c:pt idx="252">
                  <c:v>1.1828700834185699</c:v>
                </c:pt>
                <c:pt idx="253">
                  <c:v>1.5742783532651146</c:v>
                </c:pt>
                <c:pt idx="254">
                  <c:v>5.838884714126932</c:v>
                </c:pt>
                <c:pt idx="255">
                  <c:v>-0.88215821640236758</c:v>
                </c:pt>
                <c:pt idx="256">
                  <c:v>0.35667577297134001</c:v>
                </c:pt>
                <c:pt idx="257">
                  <c:v>0.73355664601018433</c:v>
                </c:pt>
                <c:pt idx="258">
                  <c:v>8.5470040434976404</c:v>
                </c:pt>
                <c:pt idx="259">
                  <c:v>0.11729142010121001</c:v>
                </c:pt>
                <c:pt idx="260">
                  <c:v>13.253751216105011</c:v>
                </c:pt>
                <c:pt idx="261">
                  <c:v>1.9047131476628156</c:v>
                </c:pt>
                <c:pt idx="262">
                  <c:v>10.129726947775568</c:v>
                </c:pt>
                <c:pt idx="263">
                  <c:v>1.534111384119754</c:v>
                </c:pt>
                <c:pt idx="264">
                  <c:v>-0.19922227605221843</c:v>
                </c:pt>
                <c:pt idx="265">
                  <c:v>9.8859229973063734</c:v>
                </c:pt>
                <c:pt idx="266">
                  <c:v>13.800060184140401</c:v>
                </c:pt>
                <c:pt idx="267">
                  <c:v>6.1785477163140996</c:v>
                </c:pt>
                <c:pt idx="268">
                  <c:v>5.3853285914882827</c:v>
                </c:pt>
                <c:pt idx="269">
                  <c:v>9.4491420220653204</c:v>
                </c:pt>
                <c:pt idx="270">
                  <c:v>15.389731578997759</c:v>
                </c:pt>
                <c:pt idx="271">
                  <c:v>3.3810563193857082</c:v>
                </c:pt>
                <c:pt idx="272">
                  <c:v>1.750412100965411</c:v>
                </c:pt>
                <c:pt idx="273">
                  <c:v>9.169401729152689</c:v>
                </c:pt>
                <c:pt idx="274">
                  <c:v>9.5748144024567914</c:v>
                </c:pt>
                <c:pt idx="275">
                  <c:v>5.3857284288438505</c:v>
                </c:pt>
                <c:pt idx="276">
                  <c:v>8.1139770160987776</c:v>
                </c:pt>
                <c:pt idx="277">
                  <c:v>-1.548675626708963</c:v>
                </c:pt>
                <c:pt idx="278">
                  <c:v>4.4347980900826478</c:v>
                </c:pt>
                <c:pt idx="279">
                  <c:v>6.3431212890244</c:v>
                </c:pt>
                <c:pt idx="280">
                  <c:v>3.0510870667526055</c:v>
                </c:pt>
                <c:pt idx="281">
                  <c:v>12.654889585788244</c:v>
                </c:pt>
                <c:pt idx="282">
                  <c:v>7.808466476660179</c:v>
                </c:pt>
                <c:pt idx="283">
                  <c:v>14.288010440950092</c:v>
                </c:pt>
                <c:pt idx="284">
                  <c:v>9.6321675585271631</c:v>
                </c:pt>
                <c:pt idx="285">
                  <c:v>-0.8391181197015869</c:v>
                </c:pt>
                <c:pt idx="286">
                  <c:v>11.006525900573429</c:v>
                </c:pt>
                <c:pt idx="287">
                  <c:v>5.4229141894762103</c:v>
                </c:pt>
                <c:pt idx="288">
                  <c:v>13.345455166555794</c:v>
                </c:pt>
                <c:pt idx="289">
                  <c:v>4.30831352958017</c:v>
                </c:pt>
                <c:pt idx="290">
                  <c:v>15.1632824539856</c:v>
                </c:pt>
                <c:pt idx="291">
                  <c:v>8.1888671683822771</c:v>
                </c:pt>
                <c:pt idx="292">
                  <c:v>1.7533965630004673</c:v>
                </c:pt>
                <c:pt idx="293">
                  <c:v>9.3992153776299077</c:v>
                </c:pt>
                <c:pt idx="294">
                  <c:v>8.1724568467567948</c:v>
                </c:pt>
                <c:pt idx="295">
                  <c:v>13.716824070049993</c:v>
                </c:pt>
                <c:pt idx="296">
                  <c:v>5.724291400066047</c:v>
                </c:pt>
                <c:pt idx="297">
                  <c:v>10.1909323143341</c:v>
                </c:pt>
                <c:pt idx="298">
                  <c:v>10.373914010326741</c:v>
                </c:pt>
                <c:pt idx="299">
                  <c:v>8.8374114454575636</c:v>
                </c:pt>
                <c:pt idx="300">
                  <c:v>1.0816092435081188</c:v>
                </c:pt>
                <c:pt idx="301">
                  <c:v>1.5909511216843224</c:v>
                </c:pt>
                <c:pt idx="302">
                  <c:v>11.935414601761497</c:v>
                </c:pt>
                <c:pt idx="303">
                  <c:v>9.8374114454575601</c:v>
                </c:pt>
                <c:pt idx="304">
                  <c:v>7.2465913957509533</c:v>
                </c:pt>
                <c:pt idx="305">
                  <c:v>0.80495344925817491</c:v>
                </c:pt>
                <c:pt idx="306">
                  <c:v>7.9142668722253013</c:v>
                </c:pt>
                <c:pt idx="307">
                  <c:v>2.8977346899606902</c:v>
                </c:pt>
                <c:pt idx="308">
                  <c:v>1.59382960362792</c:v>
                </c:pt>
                <c:pt idx="309">
                  <c:v>9.1696355865690773</c:v>
                </c:pt>
                <c:pt idx="310">
                  <c:v>13.39935789623949</c:v>
                </c:pt>
                <c:pt idx="311">
                  <c:v>7.0981108578805241</c:v>
                </c:pt>
                <c:pt idx="312">
                  <c:v>2.2166902889335058</c:v>
                </c:pt>
                <c:pt idx="313">
                  <c:v>4.0343377095742046</c:v>
                </c:pt>
                <c:pt idx="314">
                  <c:v>15.393548209679764</c:v>
                </c:pt>
                <c:pt idx="315">
                  <c:v>13.610480114295285</c:v>
                </c:pt>
                <c:pt idx="316">
                  <c:v>6.3327469760680835</c:v>
                </c:pt>
                <c:pt idx="317">
                  <c:v>4.9005898149337508</c:v>
                </c:pt>
                <c:pt idx="318">
                  <c:v>0.98820446181555521</c:v>
                </c:pt>
                <c:pt idx="319">
                  <c:v>15.233535264352582</c:v>
                </c:pt>
                <c:pt idx="320">
                  <c:v>11.795238857365748</c:v>
                </c:pt>
                <c:pt idx="321">
                  <c:v>0.74855586193504564</c:v>
                </c:pt>
                <c:pt idx="322">
                  <c:v>8.8327768684551362</c:v>
                </c:pt>
                <c:pt idx="323">
                  <c:v>7.801517982897999</c:v>
                </c:pt>
                <c:pt idx="324">
                  <c:v>6.2218467804549578</c:v>
                </c:pt>
                <c:pt idx="325">
                  <c:v>2.1630137371862332</c:v>
                </c:pt>
                <c:pt idx="326">
                  <c:v>12.357589907902458</c:v>
                </c:pt>
                <c:pt idx="327">
                  <c:v>1.771787990984288</c:v>
                </c:pt>
                <c:pt idx="328">
                  <c:v>7.9817682349426731</c:v>
                </c:pt>
                <c:pt idx="329">
                  <c:v>3.3333387812130022</c:v>
                </c:pt>
                <c:pt idx="330">
                  <c:v>1.0602961618497493</c:v>
                </c:pt>
                <c:pt idx="331">
                  <c:v>1.2424019630482599</c:v>
                </c:pt>
                <c:pt idx="332">
                  <c:v>8.979745073768191</c:v>
                </c:pt>
                <c:pt idx="333">
                  <c:v>-0.78786307693174251</c:v>
                </c:pt>
                <c:pt idx="334">
                  <c:v>7.825033330792496</c:v>
                </c:pt>
                <c:pt idx="335">
                  <c:v>1.1805516340269766</c:v>
                </c:pt>
                <c:pt idx="336">
                  <c:v>10.204409107974497</c:v>
                </c:pt>
                <c:pt idx="337">
                  <c:v>8.2210826242295774</c:v>
                </c:pt>
                <c:pt idx="338">
                  <c:v>9.0131252623016547</c:v>
                </c:pt>
                <c:pt idx="339">
                  <c:v>1.8595912072524055</c:v>
                </c:pt>
                <c:pt idx="340">
                  <c:v>13.980574358054476</c:v>
                </c:pt>
                <c:pt idx="341">
                  <c:v>7.6693035512060561</c:v>
                </c:pt>
                <c:pt idx="342">
                  <c:v>6.738228966505095</c:v>
                </c:pt>
                <c:pt idx="343">
                  <c:v>4.6587681243049923</c:v>
                </c:pt>
                <c:pt idx="344">
                  <c:v>9.7334006368689181</c:v>
                </c:pt>
                <c:pt idx="345">
                  <c:v>2.2692563540303219</c:v>
                </c:pt>
                <c:pt idx="346">
                  <c:v>7.8685728216588791</c:v>
                </c:pt>
                <c:pt idx="347">
                  <c:v>7.9355552105199703</c:v>
                </c:pt>
                <c:pt idx="348">
                  <c:v>6.064861197109102</c:v>
                </c:pt>
                <c:pt idx="349">
                  <c:v>10.420430228595862</c:v>
                </c:pt>
                <c:pt idx="350">
                  <c:v>9.6293815376374745</c:v>
                </c:pt>
                <c:pt idx="351">
                  <c:v>3.9283447304969492</c:v>
                </c:pt>
                <c:pt idx="352">
                  <c:v>8.6480184410304002</c:v>
                </c:pt>
                <c:pt idx="353">
                  <c:v>0.77110129201157374</c:v>
                </c:pt>
                <c:pt idx="354">
                  <c:v>5.5362098128578729</c:v>
                </c:pt>
                <c:pt idx="355">
                  <c:v>2.1275883997256515</c:v>
                </c:pt>
                <c:pt idx="356">
                  <c:v>13.120219713956633</c:v>
                </c:pt>
                <c:pt idx="357">
                  <c:v>9.2775228103630116</c:v>
                </c:pt>
                <c:pt idx="358">
                  <c:v>7.3496835595638865</c:v>
                </c:pt>
                <c:pt idx="359">
                  <c:v>7.7045339464278291</c:v>
                </c:pt>
                <c:pt idx="360">
                  <c:v>11.235786062738599</c:v>
                </c:pt>
                <c:pt idx="361">
                  <c:v>9.5051582595847144</c:v>
                </c:pt>
                <c:pt idx="362">
                  <c:v>12.042877971650041</c:v>
                </c:pt>
                <c:pt idx="363">
                  <c:v>4.8361072334281729</c:v>
                </c:pt>
                <c:pt idx="364">
                  <c:v>12.349001526138636</c:v>
                </c:pt>
                <c:pt idx="365">
                  <c:v>9.9893809862059104</c:v>
                </c:pt>
                <c:pt idx="366">
                  <c:v>7.7914720670936486</c:v>
                </c:pt>
                <c:pt idx="367">
                  <c:v>5.404310703761789</c:v>
                </c:pt>
                <c:pt idx="368">
                  <c:v>9.4982959108348108</c:v>
                </c:pt>
                <c:pt idx="369">
                  <c:v>10.527068064918168</c:v>
                </c:pt>
                <c:pt idx="370">
                  <c:v>9.8569693030717573</c:v>
                </c:pt>
                <c:pt idx="371">
                  <c:v>0.47240752731020907</c:v>
                </c:pt>
                <c:pt idx="372">
                  <c:v>10.320616227050698</c:v>
                </c:pt>
                <c:pt idx="373">
                  <c:v>16.222075355994896</c:v>
                </c:pt>
                <c:pt idx="374">
                  <c:v>5.019223424003405</c:v>
                </c:pt>
                <c:pt idx="375">
                  <c:v>-0.22593091958698719</c:v>
                </c:pt>
                <c:pt idx="376">
                  <c:v>2.6602505325350201</c:v>
                </c:pt>
                <c:pt idx="377">
                  <c:v>10.510650911269501</c:v>
                </c:pt>
                <c:pt idx="378">
                  <c:v>4.8399690215175593</c:v>
                </c:pt>
                <c:pt idx="379">
                  <c:v>10.051016488601196</c:v>
                </c:pt>
                <c:pt idx="380">
                  <c:v>12.552913191434319</c:v>
                </c:pt>
                <c:pt idx="381">
                  <c:v>6.6048693588312615</c:v>
                </c:pt>
                <c:pt idx="382">
                  <c:v>4.8172249658671555</c:v>
                </c:pt>
                <c:pt idx="383">
                  <c:v>7.1280835430655349</c:v>
                </c:pt>
                <c:pt idx="384">
                  <c:v>8.4062402559504612</c:v>
                </c:pt>
                <c:pt idx="385">
                  <c:v>3.0485049962051756</c:v>
                </c:pt>
                <c:pt idx="386">
                  <c:v>12.75987320728431</c:v>
                </c:pt>
                <c:pt idx="387">
                  <c:v>2.8531384179154013</c:v>
                </c:pt>
                <c:pt idx="388">
                  <c:v>9.743790495905488</c:v>
                </c:pt>
                <c:pt idx="389">
                  <c:v>13.830945987610692</c:v>
                </c:pt>
                <c:pt idx="390">
                  <c:v>8.6346855940950515</c:v>
                </c:pt>
                <c:pt idx="391">
                  <c:v>10.695125370339451</c:v>
                </c:pt>
                <c:pt idx="392">
                  <c:v>1.8222645960802755</c:v>
                </c:pt>
                <c:pt idx="393">
                  <c:v>7.0217187676083181</c:v>
                </c:pt>
                <c:pt idx="394">
                  <c:v>10.134721442862574</c:v>
                </c:pt>
                <c:pt idx="395">
                  <c:v>11.785310894543299</c:v>
                </c:pt>
                <c:pt idx="396">
                  <c:v>-0.59702735834084919</c:v>
                </c:pt>
                <c:pt idx="397">
                  <c:v>7.3864178093434401</c:v>
                </c:pt>
                <c:pt idx="398">
                  <c:v>5.2853973502092071</c:v>
                </c:pt>
                <c:pt idx="399">
                  <c:v>4.6426942183984741</c:v>
                </c:pt>
                <c:pt idx="400">
                  <c:v>2.5548488822556337</c:v>
                </c:pt>
                <c:pt idx="401">
                  <c:v>-0.59528783994682244</c:v>
                </c:pt>
                <c:pt idx="402">
                  <c:v>11.912147368145201</c:v>
                </c:pt>
                <c:pt idx="403">
                  <c:v>9.1847616816165427</c:v>
                </c:pt>
                <c:pt idx="404">
                  <c:v>8.4171265027942468</c:v>
                </c:pt>
                <c:pt idx="405">
                  <c:v>11.635918876811942</c:v>
                </c:pt>
                <c:pt idx="406">
                  <c:v>13.162653526693784</c:v>
                </c:pt>
                <c:pt idx="407">
                  <c:v>5.9608129255769073</c:v>
                </c:pt>
                <c:pt idx="408">
                  <c:v>13.656028266075758</c:v>
                </c:pt>
                <c:pt idx="409">
                  <c:v>1.3799032819796315</c:v>
                </c:pt>
                <c:pt idx="410">
                  <c:v>7.9390670251094289</c:v>
                </c:pt>
                <c:pt idx="411">
                  <c:v>14.43572556356969</c:v>
                </c:pt>
                <c:pt idx="412">
                  <c:v>13.805124819802874</c:v>
                </c:pt>
                <c:pt idx="413">
                  <c:v>4.5073928915468091</c:v>
                </c:pt>
                <c:pt idx="414">
                  <c:v>13.896482453995</c:v>
                </c:pt>
                <c:pt idx="415">
                  <c:v>6.4360206756826281</c:v>
                </c:pt>
                <c:pt idx="416">
                  <c:v>15.295872075750442</c:v>
                </c:pt>
                <c:pt idx="417">
                  <c:v>14.488520415201176</c:v>
                </c:pt>
                <c:pt idx="418">
                  <c:v>11.456945995606301</c:v>
                </c:pt>
                <c:pt idx="419">
                  <c:v>8.1677036913542587</c:v>
                </c:pt>
                <c:pt idx="420">
                  <c:v>-0.18653225912045091</c:v>
                </c:pt>
                <c:pt idx="421">
                  <c:v>12.35432214856479</c:v>
                </c:pt>
                <c:pt idx="422">
                  <c:v>6.8569503933586979</c:v>
                </c:pt>
                <c:pt idx="423">
                  <c:v>11.164053202561197</c:v>
                </c:pt>
                <c:pt idx="424">
                  <c:v>1.7416110390058728</c:v>
                </c:pt>
                <c:pt idx="425">
                  <c:v>7.2658175643726883</c:v>
                </c:pt>
                <c:pt idx="426">
                  <c:v>9.3455077581845476</c:v>
                </c:pt>
                <c:pt idx="427">
                  <c:v>5.0708702554562199</c:v>
                </c:pt>
                <c:pt idx="428">
                  <c:v>1.0462541563059669</c:v>
                </c:pt>
                <c:pt idx="429">
                  <c:v>4.5932348661614739</c:v>
                </c:pt>
                <c:pt idx="430">
                  <c:v>-1.6605184319212518</c:v>
                </c:pt>
                <c:pt idx="431">
                  <c:v>0.33078967169907747</c:v>
                </c:pt>
                <c:pt idx="432">
                  <c:v>6.7843168266616818</c:v>
                </c:pt>
                <c:pt idx="433">
                  <c:v>4.2841148978861083</c:v>
                </c:pt>
                <c:pt idx="434">
                  <c:v>9.2796652551715511</c:v>
                </c:pt>
                <c:pt idx="435">
                  <c:v>8.7544259883443516</c:v>
                </c:pt>
                <c:pt idx="436">
                  <c:v>7.5269307804698089</c:v>
                </c:pt>
                <c:pt idx="437">
                  <c:v>5.5561618103124433</c:v>
                </c:pt>
                <c:pt idx="438">
                  <c:v>4.3564057071213753</c:v>
                </c:pt>
                <c:pt idx="439">
                  <c:v>14.030196260761389</c:v>
                </c:pt>
                <c:pt idx="440">
                  <c:v>16.689508933402745</c:v>
                </c:pt>
                <c:pt idx="441">
                  <c:v>2.7804630136276995</c:v>
                </c:pt>
                <c:pt idx="442">
                  <c:v>14.714347343605308</c:v>
                </c:pt>
                <c:pt idx="443">
                  <c:v>9.7188359995582747</c:v>
                </c:pt>
                <c:pt idx="444">
                  <c:v>9.4989223867298804</c:v>
                </c:pt>
                <c:pt idx="445">
                  <c:v>2.141253773149888</c:v>
                </c:pt>
                <c:pt idx="446">
                  <c:v>1.4757734328180563</c:v>
                </c:pt>
                <c:pt idx="447">
                  <c:v>7.2674600338665032</c:v>
                </c:pt>
                <c:pt idx="448">
                  <c:v>5.6550583574589179</c:v>
                </c:pt>
                <c:pt idx="449">
                  <c:v>2.6588761359742747</c:v>
                </c:pt>
                <c:pt idx="450">
                  <c:v>13.602996726514972</c:v>
                </c:pt>
                <c:pt idx="451">
                  <c:v>10.67406086654605</c:v>
                </c:pt>
                <c:pt idx="452">
                  <c:v>-0.45375309177224987</c:v>
                </c:pt>
                <c:pt idx="453">
                  <c:v>8.9311886960292632</c:v>
                </c:pt>
                <c:pt idx="454">
                  <c:v>11.282461750971585</c:v>
                </c:pt>
                <c:pt idx="455">
                  <c:v>14.242059244215399</c:v>
                </c:pt>
                <c:pt idx="456">
                  <c:v>10.458313363579663</c:v>
                </c:pt>
                <c:pt idx="457">
                  <c:v>2.5379222086592796</c:v>
                </c:pt>
                <c:pt idx="458">
                  <c:v>4.0983668111970726</c:v>
                </c:pt>
                <c:pt idx="459">
                  <c:v>7.1325663265933885</c:v>
                </c:pt>
                <c:pt idx="460">
                  <c:v>6.6348643622707826</c:v>
                </c:pt>
                <c:pt idx="461">
                  <c:v>0.12797791593396501</c:v>
                </c:pt>
                <c:pt idx="462">
                  <c:v>12.013535616745314</c:v>
                </c:pt>
                <c:pt idx="463">
                  <c:v>0.65039979552104965</c:v>
                </c:pt>
                <c:pt idx="464">
                  <c:v>5.536921984303949</c:v>
                </c:pt>
                <c:pt idx="465">
                  <c:v>2.4139360395814542</c:v>
                </c:pt>
                <c:pt idx="466">
                  <c:v>5.1374500008896238</c:v>
                </c:pt>
                <c:pt idx="467">
                  <c:v>2.606792530372414</c:v>
                </c:pt>
                <c:pt idx="468">
                  <c:v>13.251051764366048</c:v>
                </c:pt>
                <c:pt idx="469">
                  <c:v>3.2825058166553216</c:v>
                </c:pt>
                <c:pt idx="470">
                  <c:v>7.870514320009943</c:v>
                </c:pt>
                <c:pt idx="471">
                  <c:v>0.44772940412325613</c:v>
                </c:pt>
                <c:pt idx="472">
                  <c:v>12.313253000955346</c:v>
                </c:pt>
                <c:pt idx="473">
                  <c:v>11.118102665077959</c:v>
                </c:pt>
                <c:pt idx="474">
                  <c:v>10.703020787632038</c:v>
                </c:pt>
                <c:pt idx="475">
                  <c:v>5.3629003049054003</c:v>
                </c:pt>
                <c:pt idx="476">
                  <c:v>4.9684866719746434</c:v>
                </c:pt>
                <c:pt idx="477">
                  <c:v>-0.63339038621088262</c:v>
                </c:pt>
                <c:pt idx="478">
                  <c:v>9.6409875244599998</c:v>
                </c:pt>
                <c:pt idx="479">
                  <c:v>11.034225795616823</c:v>
                </c:pt>
                <c:pt idx="480">
                  <c:v>6.4370171946791341</c:v>
                </c:pt>
                <c:pt idx="481">
                  <c:v>7.78950536979365</c:v>
                </c:pt>
                <c:pt idx="482">
                  <c:v>13.476781084329959</c:v>
                </c:pt>
                <c:pt idx="483">
                  <c:v>5.7257781052145909</c:v>
                </c:pt>
                <c:pt idx="484">
                  <c:v>5.3634522958762441</c:v>
                </c:pt>
                <c:pt idx="485">
                  <c:v>13.472349693690731</c:v>
                </c:pt>
                <c:pt idx="486">
                  <c:v>8.00193117490468</c:v>
                </c:pt>
                <c:pt idx="487">
                  <c:v>3.5381799420611801</c:v>
                </c:pt>
                <c:pt idx="488">
                  <c:v>3.3868039256993798</c:v>
                </c:pt>
                <c:pt idx="489">
                  <c:v>-0.12200500735643094</c:v>
                </c:pt>
                <c:pt idx="490">
                  <c:v>9.3292209099241745</c:v>
                </c:pt>
                <c:pt idx="491">
                  <c:v>13.285598183869865</c:v>
                </c:pt>
                <c:pt idx="492">
                  <c:v>2.8511708533162654</c:v>
                </c:pt>
                <c:pt idx="493">
                  <c:v>2.2304470206533549</c:v>
                </c:pt>
                <c:pt idx="494">
                  <c:v>8.7474404972316631</c:v>
                </c:pt>
                <c:pt idx="495">
                  <c:v>5.1733498148988177</c:v>
                </c:pt>
                <c:pt idx="496">
                  <c:v>-1.3690361231285952</c:v>
                </c:pt>
                <c:pt idx="497">
                  <c:v>13.160044791377686</c:v>
                </c:pt>
                <c:pt idx="498">
                  <c:v>9.9580512542602477</c:v>
                </c:pt>
                <c:pt idx="499">
                  <c:v>5.3176122982893004</c:v>
                </c:pt>
                <c:pt idx="500">
                  <c:v>1.7832891667725619</c:v>
                </c:pt>
                <c:pt idx="501">
                  <c:v>1.695250613489883</c:v>
                </c:pt>
              </c:numCache>
            </c:numRef>
          </c:yVal>
          <c:smooth val="0"/>
        </c:ser>
        <c:dLbls>
          <c:showLegendKey val="0"/>
          <c:showVal val="0"/>
          <c:showCatName val="0"/>
          <c:showSerName val="0"/>
          <c:showPercent val="0"/>
          <c:showBubbleSize val="0"/>
        </c:dLbls>
        <c:axId val="132284416"/>
        <c:axId val="132285952"/>
      </c:scatterChart>
      <c:valAx>
        <c:axId val="132284416"/>
        <c:scaling>
          <c:orientation val="minMax"/>
          <c:max val="1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32285952"/>
        <c:crosses val="autoZero"/>
        <c:crossBetween val="midCat"/>
      </c:valAx>
      <c:valAx>
        <c:axId val="132285952"/>
        <c:scaling>
          <c:orientation val="minMax"/>
          <c:min val="-5"/>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32284416"/>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512335818906931E-2"/>
          <c:y val="5.0387787623348258E-2"/>
          <c:w val="0.86585494750224412"/>
          <c:h val="0.82170853662691012"/>
        </c:manualLayout>
      </c:layout>
      <c:scatterChart>
        <c:scatterStyle val="lineMarker"/>
        <c:varyColors val="0"/>
        <c:ser>
          <c:idx val="0"/>
          <c:order val="0"/>
          <c:spPr>
            <a:ln w="28575">
              <a:noFill/>
            </a:ln>
          </c:spPr>
          <c:marker>
            <c:symbol val="circle"/>
            <c:size val="6"/>
            <c:spPr>
              <a:solidFill>
                <a:srgbClr val="000000"/>
              </a:solidFill>
              <a:ln>
                <a:solidFill>
                  <a:srgbClr val="000000"/>
                </a:solidFill>
                <a:prstDash val="solid"/>
              </a:ln>
            </c:spPr>
          </c:marker>
          <c:xVal>
            <c:numRef>
              <c:f>samples!$E$2:$E$53</c:f>
              <c:numCache>
                <c:formatCode>General</c:formatCode>
                <c:ptCount val="52"/>
                <c:pt idx="0">
                  <c:v>2.7270468586034036</c:v>
                </c:pt>
                <c:pt idx="1">
                  <c:v>7.6582415224492912</c:v>
                </c:pt>
                <c:pt idx="2">
                  <c:v>1.6871419809884225</c:v>
                </c:pt>
                <c:pt idx="3">
                  <c:v>8.0719953943479084</c:v>
                </c:pt>
                <c:pt idx="4">
                  <c:v>5.9778139928798435</c:v>
                </c:pt>
                <c:pt idx="5">
                  <c:v>9.0921419300000004</c:v>
                </c:pt>
                <c:pt idx="6">
                  <c:v>7.1479073898209116</c:v>
                </c:pt>
                <c:pt idx="7">
                  <c:v>0.33555610413936954</c:v>
                </c:pt>
                <c:pt idx="8">
                  <c:v>5.4766934263239371</c:v>
                </c:pt>
                <c:pt idx="9">
                  <c:v>4.5326184498414541</c:v>
                </c:pt>
                <c:pt idx="10">
                  <c:v>9.9761232919260046</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xVal>
          <c:yVal>
            <c:numRef>
              <c:f>samples!$F$2:$F$53</c:f>
              <c:numCache>
                <c:formatCode>General</c:formatCode>
                <c:ptCount val="52"/>
                <c:pt idx="0">
                  <c:v>1.1828700834185699</c:v>
                </c:pt>
                <c:pt idx="1">
                  <c:v>10.144178208610738</c:v>
                </c:pt>
                <c:pt idx="2">
                  <c:v>2.1697972727457491</c:v>
                </c:pt>
                <c:pt idx="3">
                  <c:v>11.164053202561197</c:v>
                </c:pt>
                <c:pt idx="4">
                  <c:v>8.9311886960292632</c:v>
                </c:pt>
                <c:pt idx="5">
                  <c:v>9.2260561499999998</c:v>
                </c:pt>
                <c:pt idx="6">
                  <c:v>9.1696355865690773</c:v>
                </c:pt>
                <c:pt idx="7">
                  <c:v>-0.45375309177224987</c:v>
                </c:pt>
                <c:pt idx="8">
                  <c:v>7.1280835430655349</c:v>
                </c:pt>
                <c:pt idx="9">
                  <c:v>7.2658175643726883</c:v>
                </c:pt>
                <c:pt idx="10">
                  <c:v>13.980574358054476</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yVal>
          <c:smooth val="0"/>
        </c:ser>
        <c:ser>
          <c:idx val="2"/>
          <c:order val="1"/>
          <c:spPr>
            <a:ln w="25400">
              <a:solidFill>
                <a:srgbClr val="0000FF"/>
              </a:solidFill>
              <a:prstDash val="solid"/>
            </a:ln>
          </c:spPr>
          <c:marker>
            <c:symbol val="none"/>
          </c:marker>
          <c:xVal>
            <c:numRef>
              <c:f>samples!$E$85:$E$86</c:f>
              <c:numCache>
                <c:formatCode>General</c:formatCode>
                <c:ptCount val="2"/>
                <c:pt idx="0">
                  <c:v>0</c:v>
                </c:pt>
                <c:pt idx="1">
                  <c:v>10</c:v>
                </c:pt>
              </c:numCache>
            </c:numRef>
          </c:xVal>
          <c:yVal>
            <c:numRef>
              <c:f>samples!$F$85:$F$86</c:f>
              <c:numCache>
                <c:formatCode>General</c:formatCode>
                <c:ptCount val="2"/>
                <c:pt idx="0">
                  <c:v>-0.92520366242019003</c:v>
                </c:pt>
                <c:pt idx="1">
                  <c:v>13.404772883727221</c:v>
                </c:pt>
              </c:numCache>
            </c:numRef>
          </c:yVal>
          <c:smooth val="0"/>
        </c:ser>
        <c:ser>
          <c:idx val="1"/>
          <c:order val="2"/>
          <c:spPr>
            <a:ln w="28575">
              <a:noFill/>
            </a:ln>
          </c:spPr>
          <c:marker>
            <c:symbol val="circle"/>
            <c:size val="8"/>
            <c:spPr>
              <a:solidFill>
                <a:srgbClr val="FF0000"/>
              </a:solidFill>
              <a:ln>
                <a:solidFill>
                  <a:srgbClr val="FF0000"/>
                </a:solidFill>
                <a:prstDash val="solid"/>
              </a:ln>
            </c:spPr>
          </c:marker>
          <c:xVal>
            <c:numRef>
              <c:f>samples!$F$74</c:f>
              <c:numCache>
                <c:formatCode>General</c:formatCode>
                <c:ptCount val="1"/>
                <c:pt idx="0">
                  <c:v>2.3804118993984096</c:v>
                </c:pt>
              </c:numCache>
            </c:numRef>
          </c:xVal>
          <c:yVal>
            <c:numRef>
              <c:f>samples!$G$74</c:f>
              <c:numCache>
                <c:formatCode>General</c:formatCode>
                <c:ptCount val="1"/>
                <c:pt idx="0">
                  <c:v>1.8408215429700225</c:v>
                </c:pt>
              </c:numCache>
            </c:numRef>
          </c:yVal>
          <c:smooth val="0"/>
        </c:ser>
        <c:ser>
          <c:idx val="3"/>
          <c:order val="3"/>
          <c:spPr>
            <a:ln w="28575">
              <a:noFill/>
            </a:ln>
          </c:spPr>
          <c:marker>
            <c:symbol val="circle"/>
            <c:size val="8"/>
            <c:spPr>
              <a:solidFill>
                <a:srgbClr val="FF0000"/>
              </a:solidFill>
              <a:ln>
                <a:solidFill>
                  <a:srgbClr val="FF0000"/>
                </a:solidFill>
                <a:prstDash val="solid"/>
              </a:ln>
            </c:spPr>
          </c:marker>
          <c:xVal>
            <c:numRef>
              <c:f>samples!$F$75</c:f>
              <c:numCache>
                <c:formatCode>General</c:formatCode>
                <c:ptCount val="1"/>
                <c:pt idx="0">
                  <c:v>8.4120442395652724</c:v>
                </c:pt>
              </c:numCache>
            </c:numRef>
          </c:xVal>
          <c:yVal>
            <c:numRef>
              <c:f>samples!$G$75</c:f>
              <c:numCache>
                <c:formatCode>General</c:formatCode>
                <c:ptCount val="1"/>
                <c:pt idx="0">
                  <c:v>10.484136539927558</c:v>
                </c:pt>
              </c:numCache>
            </c:numRef>
          </c:yVal>
          <c:smooth val="0"/>
        </c:ser>
        <c:ser>
          <c:idx val="4"/>
          <c:order val="4"/>
          <c:spPr>
            <a:ln w="28575">
              <a:noFill/>
            </a:ln>
          </c:spPr>
          <c:marker>
            <c:symbol val="circle"/>
            <c:size val="8"/>
            <c:spPr>
              <a:solidFill>
                <a:srgbClr val="FF0000"/>
              </a:solidFill>
              <a:ln>
                <a:solidFill>
                  <a:srgbClr val="FF0000"/>
                </a:solidFill>
                <a:prstDash val="solid"/>
              </a:ln>
            </c:spPr>
          </c:marker>
          <c:xVal>
            <c:numRef>
              <c:f>samples!$F$76</c:f>
              <c:numCache>
                <c:formatCode>General</c:formatCode>
                <c:ptCount val="1"/>
                <c:pt idx="0">
                  <c:v>5.9778139928798435</c:v>
                </c:pt>
              </c:numCache>
            </c:numRef>
          </c:xVal>
          <c:yVal>
            <c:numRef>
              <c:f>samples!$G$76</c:f>
              <c:numCache>
                <c:formatCode>General</c:formatCode>
                <c:ptCount val="1"/>
                <c:pt idx="0">
                  <c:v>8.9311886960292632</c:v>
                </c:pt>
              </c:numCache>
            </c:numRef>
          </c:yVal>
          <c:smooth val="0"/>
        </c:ser>
        <c:ser>
          <c:idx val="5"/>
          <c:order val="5"/>
          <c:spPr>
            <a:ln w="25400">
              <a:solidFill>
                <a:srgbClr val="FF0000"/>
              </a:solidFill>
              <a:prstDash val="solid"/>
            </a:ln>
          </c:spPr>
          <c:marker>
            <c:symbol val="none"/>
          </c:marker>
          <c:xVal>
            <c:numRef>
              <c:f>samples!$G$57:$H$57</c:f>
              <c:numCache>
                <c:formatCode>General</c:formatCode>
                <c:ptCount val="2"/>
                <c:pt idx="0">
                  <c:v>0</c:v>
                </c:pt>
                <c:pt idx="1">
                  <c:v>14</c:v>
                </c:pt>
              </c:numCache>
            </c:numRef>
          </c:xVal>
          <c:yVal>
            <c:numRef>
              <c:f>samples!$G$58:$H$58</c:f>
              <c:numCache>
                <c:formatCode>General</c:formatCode>
                <c:ptCount val="2"/>
                <c:pt idx="0">
                  <c:v>-0.61075506774301269</c:v>
                </c:pt>
                <c:pt idx="1">
                  <c:v>18.736913016311266</c:v>
                </c:pt>
              </c:numCache>
            </c:numRef>
          </c:yVal>
          <c:smooth val="0"/>
        </c:ser>
        <c:ser>
          <c:idx val="6"/>
          <c:order val="6"/>
          <c:spPr>
            <a:ln w="25400">
              <a:solidFill>
                <a:srgbClr val="00FF00"/>
              </a:solidFill>
              <a:prstDash val="solid"/>
            </a:ln>
          </c:spPr>
          <c:marker>
            <c:symbol val="none"/>
          </c:marker>
          <c:xVal>
            <c:numRef>
              <c:f>samples!$G$69:$H$69</c:f>
              <c:numCache>
                <c:formatCode>General</c:formatCode>
                <c:ptCount val="2"/>
                <c:pt idx="0">
                  <c:v>0</c:v>
                </c:pt>
                <c:pt idx="1">
                  <c:v>14</c:v>
                </c:pt>
              </c:numCache>
            </c:numRef>
          </c:xVal>
          <c:yVal>
            <c:numRef>
              <c:f>samples!$G$70:$H$70</c:f>
              <c:numCache>
                <c:formatCode>General</c:formatCode>
                <c:ptCount val="2"/>
                <c:pt idx="0">
                  <c:v>0.33270775148422871</c:v>
                </c:pt>
                <c:pt idx="1">
                  <c:v>16.980102534163077</c:v>
                </c:pt>
              </c:numCache>
            </c:numRef>
          </c:yVal>
          <c:smooth val="0"/>
        </c:ser>
        <c:dLbls>
          <c:showLegendKey val="0"/>
          <c:showVal val="0"/>
          <c:showCatName val="0"/>
          <c:showSerName val="0"/>
          <c:showPercent val="0"/>
          <c:showBubbleSize val="0"/>
        </c:dLbls>
        <c:axId val="132315008"/>
        <c:axId val="132316544"/>
      </c:scatterChart>
      <c:valAx>
        <c:axId val="132315008"/>
        <c:scaling>
          <c:orientation val="minMax"/>
          <c:max val="10"/>
          <c:min val="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Times New Roman"/>
                <a:ea typeface="Times New Roman"/>
                <a:cs typeface="Times New Roman"/>
              </a:defRPr>
            </a:pPr>
            <a:endParaRPr lang="en-US"/>
          </a:p>
        </c:txPr>
        <c:crossAx val="132316544"/>
        <c:crosses val="autoZero"/>
        <c:crossBetween val="midCat"/>
      </c:valAx>
      <c:valAx>
        <c:axId val="132316544"/>
        <c:scaling>
          <c:orientation val="minMax"/>
          <c:max val="10"/>
          <c:min val="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Times New Roman"/>
                <a:ea typeface="Times New Roman"/>
                <a:cs typeface="Times New Roman"/>
              </a:defRPr>
            </a:pPr>
            <a:endParaRPr lang="en-US"/>
          </a:p>
        </c:txPr>
        <c:crossAx val="132315008"/>
        <c:crosses val="autoZero"/>
        <c:crossBetween val="midCat"/>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0</xdr:rowOff>
    </xdr:from>
    <xdr:to>
      <xdr:col>15</xdr:col>
      <xdr:colOff>76200</xdr:colOff>
      <xdr:row>32</xdr:row>
      <xdr:rowOff>171450</xdr:rowOff>
    </xdr:to>
    <xdr:graphicFrame macro="">
      <xdr:nvGraphicFramePr>
        <xdr:cNvPr id="1089"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200025</xdr:colOff>
      <xdr:row>0</xdr:row>
      <xdr:rowOff>95250</xdr:rowOff>
    </xdr:from>
    <xdr:to>
      <xdr:col>15</xdr:col>
      <xdr:colOff>352425</xdr:colOff>
      <xdr:row>12</xdr:row>
      <xdr:rowOff>171450</xdr:rowOff>
    </xdr:to>
    <xdr:graphicFrame macro="">
      <xdr:nvGraphicFramePr>
        <xdr:cNvPr id="1091"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38100</xdr:colOff>
          <xdr:row>9</xdr:row>
          <xdr:rowOff>152400</xdr:rowOff>
        </xdr:from>
        <xdr:to>
          <xdr:col>8</xdr:col>
          <xdr:colOff>228600</xdr:colOff>
          <xdr:row>11</xdr:row>
          <xdr:rowOff>28575</xdr:rowOff>
        </xdr:to>
        <xdr:sp macro="" textlink="">
          <xdr:nvSpPr>
            <xdr:cNvPr id="1073" name="ScrollBar1"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333375</xdr:colOff>
          <xdr:row>16</xdr:row>
          <xdr:rowOff>0</xdr:rowOff>
        </xdr:from>
        <xdr:to>
          <xdr:col>4</xdr:col>
          <xdr:colOff>38100</xdr:colOff>
          <xdr:row>18</xdr:row>
          <xdr:rowOff>0</xdr:rowOff>
        </xdr:to>
        <xdr:sp macro="" textlink="">
          <xdr:nvSpPr>
            <xdr:cNvPr id="1090" name="CommandButton2"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36"/>
  <sheetViews>
    <sheetView tabSelected="1" workbookViewId="0">
      <selection activeCell="D17" sqref="D17"/>
    </sheetView>
  </sheetViews>
  <sheetFormatPr defaultColWidth="8.7109375" defaultRowHeight="12.75" x14ac:dyDescent="0.2"/>
  <cols>
    <col min="1" max="1" width="2.85546875" customWidth="1"/>
    <col min="2" max="2" width="3.85546875" customWidth="1"/>
    <col min="3" max="3" width="28.7109375" customWidth="1"/>
    <col min="4" max="4" width="3.28515625" customWidth="1"/>
    <col min="5" max="5" width="4.140625" customWidth="1"/>
    <col min="6" max="6" width="7" customWidth="1"/>
    <col min="7" max="7" width="2.42578125" customWidth="1"/>
    <col min="8" max="8" width="5.140625" customWidth="1"/>
    <col min="12" max="12" width="7.28515625" customWidth="1"/>
    <col min="13" max="13" width="8.7109375" customWidth="1"/>
    <col min="14" max="14" width="6.7109375" customWidth="1"/>
    <col min="15" max="15" width="4.42578125" customWidth="1"/>
    <col min="16" max="16" width="12.7109375" customWidth="1"/>
    <col min="17" max="17" width="6.28515625" customWidth="1"/>
    <col min="18" max="18" width="8" customWidth="1"/>
    <col min="19" max="19" width="13.7109375" customWidth="1"/>
    <col min="26" max="26" width="9.7109375" customWidth="1"/>
    <col min="27" max="27" width="9.28515625" bestFit="1" customWidth="1"/>
    <col min="29" max="29" width="6.42578125" customWidth="1"/>
  </cols>
  <sheetData>
    <row r="1" spans="1:32" ht="20.25" x14ac:dyDescent="0.3">
      <c r="A1" s="1"/>
      <c r="B1" s="4"/>
      <c r="C1" s="4" t="s">
        <v>52</v>
      </c>
      <c r="AA1" s="8"/>
      <c r="AB1" s="8"/>
      <c r="AC1" s="9"/>
      <c r="AD1" s="9"/>
      <c r="AE1" s="7"/>
      <c r="AF1" s="7"/>
    </row>
    <row r="2" spans="1:32" ht="9.75" customHeight="1" x14ac:dyDescent="0.25">
      <c r="A2" s="1"/>
      <c r="AA2" s="8"/>
      <c r="AB2" s="8"/>
      <c r="AE2" s="6"/>
    </row>
    <row r="3" spans="1:32" ht="16.5" customHeight="1" x14ac:dyDescent="0.25">
      <c r="A3" s="1"/>
      <c r="C3" s="3" t="s">
        <v>25</v>
      </c>
      <c r="D3" s="3"/>
      <c r="E3" s="3"/>
      <c r="F3" s="2"/>
      <c r="G3" s="2"/>
      <c r="H3" s="2"/>
      <c r="AE3" s="6"/>
    </row>
    <row r="4" spans="1:32" ht="17.25" customHeight="1" x14ac:dyDescent="0.25">
      <c r="A4" s="1"/>
      <c r="B4" s="5"/>
      <c r="C4" s="3" t="s">
        <v>26</v>
      </c>
      <c r="D4" s="3"/>
      <c r="E4" s="3"/>
      <c r="F4" s="2"/>
      <c r="G4" s="2"/>
      <c r="H4" s="2"/>
      <c r="AE4" s="6"/>
    </row>
    <row r="5" spans="1:32" ht="17.25" customHeight="1" x14ac:dyDescent="0.25">
      <c r="C5" s="3" t="s">
        <v>27</v>
      </c>
      <c r="D5" s="2"/>
      <c r="E5" s="2"/>
      <c r="F5" s="2"/>
      <c r="G5" s="2"/>
      <c r="H5" s="2"/>
      <c r="AE5" s="6"/>
    </row>
    <row r="6" spans="1:32" ht="17.25" customHeight="1" x14ac:dyDescent="0.25">
      <c r="C6" s="3" t="s">
        <v>28</v>
      </c>
      <c r="D6" s="2"/>
      <c r="E6" s="2"/>
      <c r="F6" s="2"/>
      <c r="G6" s="2"/>
      <c r="H6" s="2"/>
      <c r="AE6" s="6"/>
    </row>
    <row r="7" spans="1:32" ht="17.25" customHeight="1" x14ac:dyDescent="0.25">
      <c r="C7" s="3" t="s">
        <v>50</v>
      </c>
      <c r="D7" s="2"/>
      <c r="E7" s="2"/>
      <c r="F7" s="2"/>
      <c r="G7" s="2"/>
      <c r="H7" s="2"/>
      <c r="AE7" s="6"/>
    </row>
    <row r="8" spans="1:32" ht="17.25" customHeight="1" x14ac:dyDescent="0.2">
      <c r="D8" s="18"/>
      <c r="E8" s="18"/>
      <c r="F8" s="18"/>
      <c r="G8" s="18"/>
      <c r="AE8" s="6"/>
    </row>
    <row r="9" spans="1:32" ht="14.25" customHeight="1" x14ac:dyDescent="0.2">
      <c r="D9" s="18"/>
      <c r="E9" s="18"/>
      <c r="F9" s="18"/>
      <c r="G9" s="18"/>
      <c r="AE9" s="6"/>
    </row>
    <row r="10" spans="1:32" x14ac:dyDescent="0.2">
      <c r="D10" s="18"/>
      <c r="E10" s="18"/>
      <c r="F10" s="18"/>
      <c r="G10" s="18"/>
      <c r="AE10" s="6"/>
    </row>
    <row r="11" spans="1:32" ht="15" x14ac:dyDescent="0.25">
      <c r="A11" s="14" t="s">
        <v>51</v>
      </c>
      <c r="B11" s="12"/>
      <c r="C11" s="12"/>
      <c r="D11" s="67">
        <v>11</v>
      </c>
      <c r="E11">
        <v>10</v>
      </c>
      <c r="AE11" s="6"/>
    </row>
    <row r="12" spans="1:32" x14ac:dyDescent="0.2">
      <c r="A12" s="11"/>
      <c r="B12" s="11"/>
      <c r="C12" s="11"/>
      <c r="AE12" s="6"/>
    </row>
    <row r="13" spans="1:32" ht="15" x14ac:dyDescent="0.25">
      <c r="A13" s="23" t="s">
        <v>15</v>
      </c>
      <c r="B13" s="25"/>
      <c r="C13" s="25"/>
      <c r="D13" s="22"/>
      <c r="E13" s="38"/>
      <c r="F13" s="39"/>
      <c r="G13" s="22"/>
      <c r="AE13" s="6"/>
    </row>
    <row r="14" spans="1:32" ht="15" customHeight="1" x14ac:dyDescent="0.25">
      <c r="A14" s="24"/>
      <c r="B14" s="23" t="s">
        <v>12</v>
      </c>
      <c r="C14" s="24"/>
      <c r="D14" s="22"/>
      <c r="E14" s="46" t="s">
        <v>16</v>
      </c>
      <c r="F14" s="47" t="s">
        <v>23</v>
      </c>
      <c r="G14" s="48"/>
      <c r="AE14" s="6"/>
    </row>
    <row r="15" spans="1:32" ht="15" x14ac:dyDescent="0.25">
      <c r="A15" s="23"/>
      <c r="B15" s="24"/>
      <c r="C15" s="24"/>
      <c r="D15" s="40"/>
      <c r="E15" s="22"/>
      <c r="F15" s="22"/>
      <c r="G15" s="22"/>
      <c r="AE15" s="6"/>
    </row>
    <row r="16" spans="1:32" ht="17.25" customHeight="1" x14ac:dyDescent="0.25">
      <c r="A16" s="22"/>
      <c r="B16" s="22"/>
      <c r="C16" s="22"/>
      <c r="D16" s="83"/>
      <c r="E16" s="22"/>
      <c r="F16" s="22"/>
      <c r="H16" s="41"/>
      <c r="I16" s="14"/>
      <c r="J16" s="62" t="s">
        <v>31</v>
      </c>
      <c r="N16" s="60">
        <f ca="1">samples!H55</f>
        <v>1.3819762917181628</v>
      </c>
      <c r="O16" s="86" t="str">
        <f ca="1">IF(samples!H56&gt;=0,"x  + ","x  - ")</f>
        <v xml:space="preserve">x  - </v>
      </c>
      <c r="P16" s="61">
        <f ca="1">ABS(samples!H56)</f>
        <v>0.61075506774301269</v>
      </c>
      <c r="Q16" s="86" t="s">
        <v>58</v>
      </c>
      <c r="R16" s="87">
        <f ca="1">samples!M56</f>
        <v>0.9156861486083554</v>
      </c>
      <c r="AE16" s="6"/>
    </row>
    <row r="17" spans="1:32" ht="11.25" customHeight="1" x14ac:dyDescent="0.25">
      <c r="A17" s="23"/>
      <c r="B17" s="30"/>
      <c r="C17" s="30"/>
      <c r="D17" s="84">
        <v>0</v>
      </c>
      <c r="E17" s="30"/>
      <c r="F17" s="30"/>
      <c r="G17" s="22"/>
      <c r="H17" s="41"/>
      <c r="I17" s="41"/>
      <c r="O17" s="91"/>
      <c r="AE17" s="6"/>
    </row>
    <row r="18" spans="1:32" ht="16.5" customHeight="1" x14ac:dyDescent="0.25">
      <c r="A18" s="22"/>
      <c r="B18" s="22"/>
      <c r="C18" s="22"/>
      <c r="D18" s="53">
        <v>-1</v>
      </c>
      <c r="E18" s="22"/>
      <c r="F18" s="22"/>
      <c r="G18" s="22"/>
      <c r="J18" s="63" t="s">
        <v>33</v>
      </c>
      <c r="K18" s="64"/>
      <c r="L18" s="65"/>
      <c r="M18" s="65"/>
      <c r="N18" s="70">
        <f ca="1">mQQ</f>
        <v>1.1890996273342034</v>
      </c>
      <c r="O18" s="88" t="str">
        <f ca="1">IF(samples!F68&gt;=0,"x  + ","x  - ")</f>
        <v xml:space="preserve">x  + </v>
      </c>
      <c r="P18" s="66">
        <f ca="1">ABS(samples!F68)</f>
        <v>0.33270775148422871</v>
      </c>
      <c r="Q18" s="88" t="s">
        <v>59</v>
      </c>
      <c r="R18" s="90">
        <f ca="1">IF(samples!P56&gt;=0,samples!P56,0)</f>
        <v>0.89652672866166105</v>
      </c>
      <c r="AE18" s="6"/>
    </row>
    <row r="19" spans="1:32" ht="14.25" customHeight="1" x14ac:dyDescent="0.25">
      <c r="D19" s="54"/>
      <c r="H19" s="15"/>
      <c r="J19" s="41"/>
      <c r="K19" s="41"/>
      <c r="L19" s="11"/>
      <c r="M19" s="11"/>
      <c r="O19" s="91"/>
      <c r="AE19" s="6"/>
    </row>
    <row r="20" spans="1:32" ht="16.5" customHeight="1" x14ac:dyDescent="0.25">
      <c r="C20" s="10"/>
      <c r="E20" s="54"/>
      <c r="H20" s="15"/>
      <c r="J20" s="10" t="s">
        <v>46</v>
      </c>
      <c r="K20" s="41"/>
      <c r="L20" s="11"/>
      <c r="M20" s="11"/>
      <c r="N20" s="71">
        <f ca="1">mMed</f>
        <v>1.4329976546147409</v>
      </c>
      <c r="O20" s="89" t="str">
        <f ca="1">IF(samples!I82&gt;=0,"x  + ","x  - ")</f>
        <v xml:space="preserve">x  - </v>
      </c>
      <c r="P20" s="69">
        <f ca="1">ABS(samples!I82)</f>
        <v>0.92520366242019003</v>
      </c>
      <c r="Q20" s="89" t="s">
        <v>60</v>
      </c>
      <c r="R20" s="90">
        <f ca="1">IF(samples!S56&gt;=0,samples!S56,0)</f>
        <v>0.89000667747657558</v>
      </c>
      <c r="AE20" s="6"/>
    </row>
    <row r="21" spans="1:32" ht="15.75" x14ac:dyDescent="0.25">
      <c r="A21" s="49" t="s">
        <v>17</v>
      </c>
      <c r="D21" s="49"/>
      <c r="E21" s="49"/>
      <c r="F21" s="49"/>
      <c r="G21" s="49"/>
      <c r="H21" s="50"/>
      <c r="I21" s="51"/>
      <c r="J21" s="42"/>
      <c r="K21" s="42"/>
      <c r="AE21" s="6"/>
      <c r="AF21" s="6"/>
    </row>
    <row r="22" spans="1:32" ht="16.5" customHeight="1" x14ac:dyDescent="0.25">
      <c r="C22" s="49" t="s">
        <v>18</v>
      </c>
      <c r="D22" s="49"/>
      <c r="E22" s="49"/>
      <c r="F22" s="49"/>
      <c r="G22" s="49"/>
      <c r="H22" s="50"/>
      <c r="I22" s="51"/>
      <c r="J22" s="16"/>
      <c r="K22" s="11"/>
      <c r="AE22" s="6"/>
      <c r="AF22" s="6"/>
    </row>
    <row r="23" spans="1:32" ht="16.5" customHeight="1" x14ac:dyDescent="0.25">
      <c r="C23" s="49" t="s">
        <v>19</v>
      </c>
      <c r="D23" s="49"/>
      <c r="E23" s="49"/>
      <c r="F23" s="49"/>
      <c r="G23" s="49"/>
      <c r="H23" s="50"/>
      <c r="I23" s="51"/>
      <c r="J23" s="16"/>
      <c r="K23" s="11"/>
      <c r="AE23" s="6"/>
      <c r="AF23" s="6"/>
    </row>
    <row r="24" spans="1:32" ht="15.75" x14ac:dyDescent="0.25">
      <c r="C24" s="49" t="s">
        <v>20</v>
      </c>
      <c r="D24" s="49"/>
      <c r="E24" s="49"/>
      <c r="F24" s="49"/>
      <c r="G24" s="49"/>
      <c r="H24" s="50"/>
      <c r="I24" s="51"/>
      <c r="J24" s="16"/>
      <c r="K24" s="11"/>
      <c r="AE24" s="6"/>
      <c r="AF24" s="6"/>
    </row>
    <row r="25" spans="1:32" ht="15.75" x14ac:dyDescent="0.25">
      <c r="C25" s="49" t="s">
        <v>21</v>
      </c>
      <c r="D25" s="49"/>
      <c r="E25" s="49"/>
      <c r="F25" s="49"/>
      <c r="G25" s="49"/>
      <c r="H25" s="50"/>
      <c r="I25" s="51"/>
      <c r="J25" s="17"/>
      <c r="K25" s="11"/>
      <c r="AE25" s="6"/>
      <c r="AF25" s="6"/>
    </row>
    <row r="26" spans="1:32" ht="15.75" x14ac:dyDescent="0.25">
      <c r="C26" s="49" t="s">
        <v>22</v>
      </c>
      <c r="D26" s="49"/>
      <c r="E26" s="49"/>
      <c r="F26" s="49"/>
      <c r="G26" s="49"/>
      <c r="H26" s="49"/>
      <c r="I26" s="51"/>
      <c r="J26" s="16"/>
      <c r="K26" s="11"/>
      <c r="AE26" s="18"/>
      <c r="AF26" s="18"/>
    </row>
    <row r="27" spans="1:32" ht="15.75" x14ac:dyDescent="0.25">
      <c r="C27" s="49"/>
      <c r="D27" s="51"/>
      <c r="E27" s="51"/>
      <c r="F27" s="51"/>
      <c r="G27" s="51"/>
      <c r="H27" s="49"/>
      <c r="I27" s="51"/>
      <c r="AA27" s="28"/>
      <c r="AB27" s="13"/>
    </row>
    <row r="28" spans="1:32" ht="15.75" x14ac:dyDescent="0.25">
      <c r="C28" s="49"/>
      <c r="H28" s="10"/>
    </row>
    <row r="29" spans="1:32" ht="15.75" x14ac:dyDescent="0.25">
      <c r="C29" s="49"/>
      <c r="H29" s="10"/>
    </row>
    <row r="30" spans="1:32" x14ac:dyDescent="0.2">
      <c r="AA30" s="43"/>
    </row>
    <row r="31" spans="1:32" x14ac:dyDescent="0.2">
      <c r="AA31" s="22"/>
    </row>
    <row r="32" spans="1:32" x14ac:dyDescent="0.2">
      <c r="A32" s="52"/>
      <c r="B32" s="52"/>
      <c r="C32" s="52"/>
    </row>
    <row r="33" spans="1:10" x14ac:dyDescent="0.2">
      <c r="A33" s="52"/>
      <c r="B33" s="52"/>
      <c r="C33" s="52"/>
      <c r="J33" s="16"/>
    </row>
    <row r="34" spans="1:10" ht="15" x14ac:dyDescent="0.25">
      <c r="A34" s="52"/>
      <c r="B34" s="52"/>
      <c r="C34" s="52"/>
      <c r="J34" s="14" t="s">
        <v>24</v>
      </c>
    </row>
    <row r="35" spans="1:10" x14ac:dyDescent="0.2">
      <c r="A35" s="52"/>
      <c r="B35" s="52"/>
      <c r="C35" s="52"/>
    </row>
    <row r="36" spans="1:10" x14ac:dyDescent="0.2">
      <c r="A36" s="52"/>
      <c r="B36" s="52"/>
      <c r="C36" s="52"/>
    </row>
  </sheetData>
  <sheetProtection sheet="1" objects="1" scenarios="1" selectLockedCells="1"/>
  <customSheetViews>
    <customSheetView guid="{325B3107-F85D-43DA-9316-463FFF36DC26}" showRuler="0" topLeftCell="R1">
      <selection activeCell="V1" sqref="V1"/>
      <pageMargins left="0.75" right="0.75" top="1" bottom="1" header="0.5" footer="0.5"/>
      <pageSetup orientation="portrait" r:id="rId1"/>
      <headerFooter alignWithMargins="0"/>
    </customSheetView>
  </customSheetViews>
  <phoneticPr fontId="11" type="noConversion"/>
  <pageMargins left="0.75" right="0.75" top="1" bottom="1" header="0.5" footer="0.5"/>
  <pageSetup orientation="portrait" r:id="rId2"/>
  <headerFooter alignWithMargins="0"/>
  <drawing r:id="rId3"/>
  <legacyDrawing r:id="rId4"/>
  <controls>
    <mc:AlternateContent xmlns:mc="http://schemas.openxmlformats.org/markup-compatibility/2006">
      <mc:Choice Requires="x14">
        <control shapeId="1073" r:id="rId5" name="ScrollBar1">
          <controlPr defaultSize="0" autoLine="0" autoPict="0" linkedCell="D11" r:id="rId6">
            <anchor moveWithCells="1">
              <from>
                <xdr:col>4</xdr:col>
                <xdr:colOff>38100</xdr:colOff>
                <xdr:row>9</xdr:row>
                <xdr:rowOff>152400</xdr:rowOff>
              </from>
              <to>
                <xdr:col>8</xdr:col>
                <xdr:colOff>228600</xdr:colOff>
                <xdr:row>11</xdr:row>
                <xdr:rowOff>28575</xdr:rowOff>
              </to>
            </anchor>
          </controlPr>
        </control>
      </mc:Choice>
      <mc:Fallback>
        <control shapeId="1073" r:id="rId5" name="ScrollBar1"/>
      </mc:Fallback>
    </mc:AlternateContent>
    <mc:AlternateContent xmlns:mc="http://schemas.openxmlformats.org/markup-compatibility/2006">
      <mc:Choice Requires="x14">
        <control shapeId="1090" r:id="rId7" name="CommandButton2">
          <controlPr autoLine="0" r:id="rId8">
            <anchor moveWithCells="1" sizeWithCells="1">
              <from>
                <xdr:col>2</xdr:col>
                <xdr:colOff>333375</xdr:colOff>
                <xdr:row>16</xdr:row>
                <xdr:rowOff>0</xdr:rowOff>
              </from>
              <to>
                <xdr:col>4</xdr:col>
                <xdr:colOff>38100</xdr:colOff>
                <xdr:row>18</xdr:row>
                <xdr:rowOff>0</xdr:rowOff>
              </to>
            </anchor>
          </controlPr>
        </control>
      </mc:Choice>
      <mc:Fallback>
        <control shapeId="1090" r:id="rId7" name="Command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U635"/>
  <sheetViews>
    <sheetView topLeftCell="A57" workbookViewId="0">
      <selection activeCell="G84" sqref="G84"/>
    </sheetView>
  </sheetViews>
  <sheetFormatPr defaultRowHeight="12.75" x14ac:dyDescent="0.2"/>
  <cols>
    <col min="4" max="4" width="5.7109375" customWidth="1"/>
    <col min="5" max="5" width="10.28515625" bestFit="1" customWidth="1"/>
    <col min="9" max="9" width="6.28515625" customWidth="1"/>
    <col min="15" max="15" width="6" customWidth="1"/>
    <col min="18" max="18" width="6" customWidth="1"/>
    <col min="49" max="49" width="5.42578125" customWidth="1"/>
    <col min="54" max="54" width="6.42578125" customWidth="1"/>
    <col min="69" max="69" width="5.28515625" customWidth="1"/>
    <col min="74" max="74" width="6.28515625" customWidth="1"/>
    <col min="144" max="144" width="5.7109375" customWidth="1"/>
    <col min="149" max="149" width="6.42578125" customWidth="1"/>
  </cols>
  <sheetData>
    <row r="1" spans="1:177" ht="13.5" thickBot="1" x14ac:dyDescent="0.25">
      <c r="A1" s="19"/>
      <c r="B1" s="9" t="s">
        <v>3</v>
      </c>
      <c r="C1" s="20"/>
      <c r="D1" s="31" t="s">
        <v>4</v>
      </c>
      <c r="E1" s="68" t="s">
        <v>41</v>
      </c>
      <c r="F1" s="68" t="s">
        <v>40</v>
      </c>
      <c r="G1" s="31" t="s">
        <v>5</v>
      </c>
      <c r="H1" s="32" t="s">
        <v>6</v>
      </c>
      <c r="I1" s="31"/>
      <c r="J1" s="68" t="s">
        <v>41</v>
      </c>
      <c r="K1" s="68" t="s">
        <v>40</v>
      </c>
      <c r="L1" s="18"/>
      <c r="M1" s="58" t="s">
        <v>55</v>
      </c>
      <c r="N1" s="58"/>
      <c r="O1" s="18"/>
      <c r="P1" s="58" t="s">
        <v>56</v>
      </c>
      <c r="Q1" s="58"/>
      <c r="R1" s="18"/>
      <c r="S1" s="58" t="s">
        <v>57</v>
      </c>
      <c r="T1" s="5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row>
    <row r="2" spans="1:177" x14ac:dyDescent="0.2">
      <c r="A2" s="19">
        <v>1</v>
      </c>
      <c r="B2">
        <v>9.0921419300000004</v>
      </c>
      <c r="C2" s="19">
        <v>9.2260561499999998</v>
      </c>
      <c r="D2" s="33">
        <f t="shared" ref="D2:D33" ca="1" si="0">IF($A2&lt;=n,INT(501*RAND()+1),"")</f>
        <v>253</v>
      </c>
      <c r="E2" s="33">
        <f ca="1">IF(D2&lt;&gt;"",INDEX($B$2:$B$502,D2),"")</f>
        <v>2.7270468586034036</v>
      </c>
      <c r="F2" s="33">
        <f ca="1">IF(D2&lt;&gt;"",INDEX($C$2:$C$502,D2),"")</f>
        <v>1.1828700834185699</v>
      </c>
      <c r="G2" s="33">
        <f ca="1">IF(D2&lt;&gt;"",E2*F2,"")</f>
        <v>3.225742145122557</v>
      </c>
      <c r="H2" s="34">
        <f ca="1">IF(D2&lt;&gt;"",E2^2,"")</f>
        <v>7.436784569018692</v>
      </c>
      <c r="I2" s="33"/>
      <c r="J2" s="33">
        <f ca="1">E2</f>
        <v>2.7270468586034036</v>
      </c>
      <c r="K2" s="33">
        <f ca="1">F2</f>
        <v>1.1828700834185699</v>
      </c>
      <c r="L2" s="33"/>
      <c r="M2" s="33">
        <f ca="1">(F2-a*E2-b)^2</f>
        <v>3.9009763755524016</v>
      </c>
      <c r="N2" s="33">
        <f ca="1">(F2-AVERAGE(F2:F53))^2</f>
        <v>36.985118439673251</v>
      </c>
      <c r="O2" s="33"/>
      <c r="P2" s="33">
        <f ca="1">($F2-aa*$E2-bb)^2</f>
        <v>5.7243819760620074</v>
      </c>
      <c r="Q2" s="33">
        <f ca="1">($F2-AVERAGE($F2:$F53))^2</f>
        <v>36.985118439673251</v>
      </c>
      <c r="R2" s="33"/>
      <c r="S2" s="33">
        <f ca="1">($F2-aaa*$E2-bbb)^2</f>
        <v>1.3332825378948114</v>
      </c>
      <c r="T2" s="33">
        <f ca="1">($F2-AVERAGE($F2:$F53))^2</f>
        <v>36.985118439673251</v>
      </c>
      <c r="U2" s="33"/>
      <c r="V2" s="33"/>
      <c r="W2" s="33"/>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row>
    <row r="3" spans="1:177" x14ac:dyDescent="0.2">
      <c r="A3" s="19">
        <v>2</v>
      </c>
      <c r="B3" s="18">
        <v>7.7309444899999997</v>
      </c>
      <c r="C3" s="19">
        <v>8.6631947</v>
      </c>
      <c r="D3" s="33">
        <f t="shared" ca="1" si="0"/>
        <v>251</v>
      </c>
      <c r="E3" s="33">
        <f ca="1">IF(D3&lt;&gt;"",INDEX($B$2:$B$502,D3),"")</f>
        <v>7.6582415224492912</v>
      </c>
      <c r="F3" s="33">
        <f ca="1">IF(D3&lt;&gt;"",INDEX($C$2:$C$502,D3),"")</f>
        <v>10.144178208610738</v>
      </c>
      <c r="G3" s="33">
        <f t="shared" ref="G3:G53" ca="1" si="1">IF(D3&lt;&gt;"",E3*F3,"")</f>
        <v>77.686566768308026</v>
      </c>
      <c r="H3" s="34">
        <f t="shared" ref="H3:H53" ca="1" si="2">IF(D3&lt;&gt;"",E3^2,"")</f>
        <v>58.64866321616644</v>
      </c>
      <c r="I3" s="33"/>
      <c r="J3" s="33">
        <f ca="1">E3</f>
        <v>7.6582415224492912</v>
      </c>
      <c r="K3" s="33">
        <f ca="1">F3</f>
        <v>10.144178208610738</v>
      </c>
      <c r="L3" s="33"/>
      <c r="M3" s="33">
        <f ca="1">(F3-a*E3-b)^2</f>
        <v>2.93865498510783E-2</v>
      </c>
      <c r="N3" s="33">
        <f ca="1">(F3-AVERAGE(F$2:F$53))^2</f>
        <v>8.2930693473112065</v>
      </c>
      <c r="O3" s="33"/>
      <c r="P3" s="33">
        <f ca="1">($F3-aa*$E3-bb)^2</f>
        <v>0.49710723001373902</v>
      </c>
      <c r="Q3" s="33">
        <f ca="1">($F3-AVERAGE($F2:$F53))^2</f>
        <v>8.2930693473112065</v>
      </c>
      <c r="R3" s="33"/>
      <c r="S3" s="33">
        <f ca="1">($F3-aaa*$E3-bbb)^2</f>
        <v>0.54795406485578679</v>
      </c>
      <c r="T3" s="33">
        <f ca="1">($F3-AVERAGE($F2:$F53))^2</f>
        <v>8.2930693473112065</v>
      </c>
      <c r="U3" s="33"/>
      <c r="V3" s="33"/>
      <c r="W3" s="33"/>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row>
    <row r="4" spans="1:177" x14ac:dyDescent="0.2">
      <c r="A4" s="20">
        <v>3</v>
      </c>
      <c r="B4" s="9">
        <v>7.9678431400000003</v>
      </c>
      <c r="C4" s="20">
        <v>7.8402365899999999</v>
      </c>
      <c r="D4" s="33">
        <f t="shared" ca="1" si="0"/>
        <v>239</v>
      </c>
      <c r="E4" s="33">
        <f t="shared" ref="E4:E35" ca="1" si="3">IF(A4&lt;=n,IF(D4&lt;&gt;"",INDEX($B$2:$B$502,D4),E3))</f>
        <v>1.6871419809884225</v>
      </c>
      <c r="F4" s="33">
        <f t="shared" ref="F4:F35" ca="1" si="4">IF(A4&lt;=n,IF(D4&lt;&gt;"",INDEX($C$2:$C$502,D4),F3))</f>
        <v>2.1697972727457491</v>
      </c>
      <c r="G4" s="33">
        <f t="shared" ca="1" si="1"/>
        <v>3.6607560690835395</v>
      </c>
      <c r="H4" s="34">
        <f t="shared" ca="1" si="2"/>
        <v>2.8464480640135386</v>
      </c>
      <c r="I4" s="33"/>
      <c r="J4" s="33">
        <f t="shared" ref="J4:J35" ca="1" si="5">IF($A4&lt;=n,E4,"")</f>
        <v>1.6871419809884225</v>
      </c>
      <c r="K4" s="33">
        <f t="shared" ref="K4:K35" ca="1" si="6">IF($A4&lt;=n,F4,"")</f>
        <v>2.1697972727457491</v>
      </c>
      <c r="L4" s="33"/>
      <c r="M4" s="33">
        <f t="shared" ref="M4:M35" ca="1" si="7">IF($A4&lt;=n,(F4-a*E4-b)^2,0)</f>
        <v>0.20156698699105408</v>
      </c>
      <c r="N4" s="33">
        <f t="shared" ref="N4:N35" ca="1" si="8">IF($A4&lt;=n,(F4-AVERAGE(F$2:F$53))^2,0)</f>
        <v>25.955071035435342</v>
      </c>
      <c r="O4" s="33"/>
      <c r="P4" s="33">
        <f t="shared" ref="P4:P35" ca="1" si="9">IF($A4&lt;=n,($F4-aa*$E4-bb)^2,0)</f>
        <v>2.8591556470465958E-2</v>
      </c>
      <c r="Q4" s="33">
        <f t="shared" ref="Q4:Q35" ca="1" si="10">IF($A4&lt;=n,($F4-AVERAGE($F$2:$F$53))^2,0)</f>
        <v>25.955071035435342</v>
      </c>
      <c r="R4" s="33"/>
      <c r="S4" s="33">
        <f t="shared" ref="S4:S35" ca="1" si="11">IF($A4&lt;=n,($F4-aaa*$E4-bbb)^2,0)</f>
        <v>1.7488208321413938</v>
      </c>
      <c r="T4" s="33">
        <f t="shared" ref="T4:T35" ca="1" si="12">IF($A4&lt;=n,($F4-AVERAGE($F$2:$F$53))^2,0)</f>
        <v>25.955071035435342</v>
      </c>
      <c r="U4" s="33"/>
      <c r="V4" s="33"/>
      <c r="W4" s="33"/>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row>
    <row r="5" spans="1:177" x14ac:dyDescent="0.2">
      <c r="A5" s="19">
        <v>4</v>
      </c>
      <c r="B5">
        <v>6.2171594299999997</v>
      </c>
      <c r="C5" s="19">
        <v>9.7130448299999994</v>
      </c>
      <c r="D5" s="33">
        <f t="shared" ca="1" si="0"/>
        <v>424</v>
      </c>
      <c r="E5" s="33">
        <f t="shared" ca="1" si="3"/>
        <v>8.0719953943479084</v>
      </c>
      <c r="F5" s="33">
        <f t="shared" ca="1" si="4"/>
        <v>11.164053202561197</v>
      </c>
      <c r="G5" s="33">
        <f t="shared" ca="1" si="1"/>
        <v>90.116186033329001</v>
      </c>
      <c r="H5" s="34">
        <f t="shared" ca="1" si="2"/>
        <v>65.15710964637384</v>
      </c>
      <c r="I5" s="33"/>
      <c r="J5" s="33">
        <f t="shared" ca="1" si="5"/>
        <v>8.0719953943479084</v>
      </c>
      <c r="K5" s="33">
        <f t="shared" ca="1" si="6"/>
        <v>11.164053202561197</v>
      </c>
      <c r="L5" s="33"/>
      <c r="M5" s="33">
        <f t="shared" ca="1" si="7"/>
        <v>0.38378273848250311</v>
      </c>
      <c r="N5" s="33">
        <f t="shared" ca="1" si="8"/>
        <v>15.207223081780318</v>
      </c>
      <c r="O5" s="33"/>
      <c r="P5" s="33">
        <f t="shared" ca="1" si="9"/>
        <v>1.5201379262717696</v>
      </c>
      <c r="Q5" s="33">
        <f t="shared" ca="1" si="10"/>
        <v>15.207223081780318</v>
      </c>
      <c r="R5" s="33"/>
      <c r="S5" s="33">
        <f t="shared" ca="1" si="11"/>
        <v>1.3623695202826507</v>
      </c>
      <c r="T5" s="33">
        <f t="shared" ca="1" si="12"/>
        <v>15.207223081780318</v>
      </c>
      <c r="U5" s="33"/>
      <c r="V5" s="33"/>
      <c r="W5" s="33"/>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row>
    <row r="6" spans="1:177" x14ac:dyDescent="0.2">
      <c r="A6" s="19">
        <v>5</v>
      </c>
      <c r="B6">
        <v>7.8018108399999999</v>
      </c>
      <c r="C6" s="19">
        <v>8.8408872499999998</v>
      </c>
      <c r="D6" s="33">
        <f t="shared" ca="1" si="0"/>
        <v>454</v>
      </c>
      <c r="E6" s="33">
        <f t="shared" ca="1" si="3"/>
        <v>5.9778139928798435</v>
      </c>
      <c r="F6" s="33">
        <f t="shared" ca="1" si="4"/>
        <v>8.9311886960292632</v>
      </c>
      <c r="G6" s="33">
        <f t="shared" ca="1" si="1"/>
        <v>53.388984760174012</v>
      </c>
      <c r="H6" s="34">
        <f t="shared" ca="1" si="2"/>
        <v>35.734260133470059</v>
      </c>
      <c r="I6" s="33"/>
      <c r="J6" s="33">
        <f t="shared" ca="1" si="5"/>
        <v>5.9778139928798435</v>
      </c>
      <c r="K6" s="33">
        <f t="shared" ca="1" si="6"/>
        <v>8.9311886960292632</v>
      </c>
      <c r="L6" s="33"/>
      <c r="M6" s="33">
        <f t="shared" ca="1" si="7"/>
        <v>1.640311723572665</v>
      </c>
      <c r="N6" s="33">
        <f t="shared" ca="1" si="8"/>
        <v>2.7781537751471044</v>
      </c>
      <c r="O6" s="33"/>
      <c r="P6" s="33">
        <f t="shared" ca="1" si="9"/>
        <v>2.2208884389369796</v>
      </c>
      <c r="Q6" s="33">
        <f t="shared" ca="1" si="10"/>
        <v>2.7781537751471044</v>
      </c>
      <c r="R6" s="33"/>
      <c r="S6" s="33">
        <f t="shared" ca="1" si="11"/>
        <v>3.7453798598623327</v>
      </c>
      <c r="T6" s="33">
        <f t="shared" ca="1" si="12"/>
        <v>2.7781537751471044</v>
      </c>
      <c r="U6" s="33"/>
      <c r="V6" s="33"/>
      <c r="W6" s="33"/>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row>
    <row r="7" spans="1:177" x14ac:dyDescent="0.2">
      <c r="A7" s="20">
        <v>6</v>
      </c>
      <c r="B7">
        <v>9.5395347800000003</v>
      </c>
      <c r="C7" s="19">
        <v>13.2443258</v>
      </c>
      <c r="D7" s="33">
        <f t="shared" ca="1" si="0"/>
        <v>1</v>
      </c>
      <c r="E7" s="33">
        <f t="shared" ca="1" si="3"/>
        <v>9.0921419300000004</v>
      </c>
      <c r="F7" s="33">
        <f t="shared" ca="1" si="4"/>
        <v>9.2260561499999998</v>
      </c>
      <c r="G7" s="33">
        <f t="shared" ca="1" si="1"/>
        <v>83.884611969949376</v>
      </c>
      <c r="H7" s="34">
        <f t="shared" ca="1" si="2"/>
        <v>82.667044875264125</v>
      </c>
      <c r="I7" s="33"/>
      <c r="J7" s="33">
        <f t="shared" ca="1" si="5"/>
        <v>9.0921419300000004</v>
      </c>
      <c r="K7" s="33">
        <f t="shared" ca="1" si="6"/>
        <v>9.2260561499999998</v>
      </c>
      <c r="L7" s="33"/>
      <c r="M7" s="33">
        <f t="shared" ca="1" si="7"/>
        <v>7.44369384739593</v>
      </c>
      <c r="N7" s="33">
        <f t="shared" ca="1" si="8"/>
        <v>3.8480586231753495</v>
      </c>
      <c r="O7" s="33"/>
      <c r="P7" s="33">
        <f t="shared" ca="1" si="9"/>
        <v>3.67916201563804</v>
      </c>
      <c r="Q7" s="33">
        <f t="shared" ca="1" si="10"/>
        <v>3.8480586231753495</v>
      </c>
      <c r="R7" s="33"/>
      <c r="S7" s="33">
        <f t="shared" ca="1" si="11"/>
        <v>4.9847652512621332</v>
      </c>
      <c r="T7" s="33">
        <f t="shared" ca="1" si="12"/>
        <v>3.8480586231753495</v>
      </c>
      <c r="U7" s="33"/>
      <c r="V7" s="33"/>
      <c r="W7" s="33"/>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row>
    <row r="8" spans="1:177" x14ac:dyDescent="0.2">
      <c r="A8" s="19">
        <v>7</v>
      </c>
      <c r="B8">
        <v>5.5718689399999999</v>
      </c>
      <c r="C8" s="19">
        <v>3.4202956800000002</v>
      </c>
      <c r="D8" s="33">
        <f t="shared" ca="1" si="0"/>
        <v>310</v>
      </c>
      <c r="E8" s="33">
        <f t="shared" ca="1" si="3"/>
        <v>7.1479073898209116</v>
      </c>
      <c r="F8" s="33">
        <f t="shared" ca="1" si="4"/>
        <v>9.1696355865690773</v>
      </c>
      <c r="G8" s="33">
        <f t="shared" ca="1" si="1"/>
        <v>65.543705971201916</v>
      </c>
      <c r="H8" s="34">
        <f t="shared" ca="1" si="2"/>
        <v>51.092580053456395</v>
      </c>
      <c r="I8" s="33"/>
      <c r="J8" s="33">
        <f t="shared" ca="1" si="5"/>
        <v>7.1479073898209116</v>
      </c>
      <c r="K8" s="33">
        <f t="shared" ca="1" si="6"/>
        <v>9.1696355865690773</v>
      </c>
      <c r="L8" s="33"/>
      <c r="M8" s="33">
        <f t="shared" ca="1" si="7"/>
        <v>9.5742103245140264E-3</v>
      </c>
      <c r="N8" s="33">
        <f t="shared" ca="1" si="8"/>
        <v>3.6298874546431703</v>
      </c>
      <c r="O8" s="33"/>
      <c r="P8" s="33">
        <f t="shared" ca="1" si="9"/>
        <v>0.11380760096796423</v>
      </c>
      <c r="Q8" s="33">
        <f t="shared" ca="1" si="10"/>
        <v>3.6298874546431703</v>
      </c>
      <c r="R8" s="33"/>
      <c r="S8" s="33">
        <f t="shared" ca="1" si="11"/>
        <v>0.24701316233016637</v>
      </c>
      <c r="T8" s="33">
        <f t="shared" ca="1" si="12"/>
        <v>3.6298874546431703</v>
      </c>
      <c r="U8" s="33"/>
      <c r="V8" s="33"/>
      <c r="W8" s="33"/>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row>
    <row r="9" spans="1:177" x14ac:dyDescent="0.2">
      <c r="A9" s="19">
        <v>8</v>
      </c>
      <c r="B9">
        <v>2.1716921</v>
      </c>
      <c r="C9" s="19">
        <v>4.0845028299999999</v>
      </c>
      <c r="D9" s="33">
        <f t="shared" ca="1" si="0"/>
        <v>453</v>
      </c>
      <c r="E9" s="33">
        <f t="shared" ca="1" si="3"/>
        <v>0.33555610413936954</v>
      </c>
      <c r="F9" s="33">
        <f t="shared" ca="1" si="4"/>
        <v>-0.45375309177224987</v>
      </c>
      <c r="G9" s="33">
        <f t="shared" ca="1" si="1"/>
        <v>-0.15225961971628998</v>
      </c>
      <c r="H9" s="34">
        <f t="shared" ca="1" si="2"/>
        <v>0.11259789902519142</v>
      </c>
      <c r="I9" s="33"/>
      <c r="J9" s="33">
        <f t="shared" ca="1" si="5"/>
        <v>0.33555610413936954</v>
      </c>
      <c r="K9" s="33">
        <f t="shared" ca="1" si="6"/>
        <v>-0.45375309177224987</v>
      </c>
      <c r="L9" s="33"/>
      <c r="M9" s="33">
        <f t="shared" ca="1" si="7"/>
        <v>9.4082436813092488E-2</v>
      </c>
      <c r="N9" s="33">
        <f t="shared" ca="1" si="8"/>
        <v>59.570029686486009</v>
      </c>
      <c r="O9" s="33"/>
      <c r="P9" s="33">
        <f t="shared" ca="1" si="9"/>
        <v>1.4053402628357903</v>
      </c>
      <c r="Q9" s="33">
        <f t="shared" ca="1" si="10"/>
        <v>59.570029686486009</v>
      </c>
      <c r="R9" s="33"/>
      <c r="S9" s="33">
        <f t="shared" ca="1" si="11"/>
        <v>0.40411312183400505</v>
      </c>
      <c r="T9" s="33">
        <f t="shared" ca="1" si="12"/>
        <v>59.570029686486009</v>
      </c>
      <c r="U9" s="33"/>
      <c r="V9" s="33"/>
      <c r="W9" s="33"/>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row>
    <row r="10" spans="1:177" x14ac:dyDescent="0.2">
      <c r="A10" s="20">
        <v>9</v>
      </c>
      <c r="B10">
        <v>4.5581386100000003</v>
      </c>
      <c r="C10" s="19">
        <v>7.4699725700000004</v>
      </c>
      <c r="D10" s="33">
        <f t="shared" ca="1" si="0"/>
        <v>384</v>
      </c>
      <c r="E10" s="33">
        <f t="shared" ca="1" si="3"/>
        <v>5.4766934263239371</v>
      </c>
      <c r="F10" s="33">
        <f t="shared" ca="1" si="4"/>
        <v>7.1280835430655349</v>
      </c>
      <c r="G10" s="33">
        <f t="shared" ca="1" si="1"/>
        <v>39.038328282594854</v>
      </c>
      <c r="H10" s="34">
        <f t="shared" ca="1" si="2"/>
        <v>29.994170885939827</v>
      </c>
      <c r="I10" s="33"/>
      <c r="J10" s="33">
        <f t="shared" ca="1" si="5"/>
        <v>5.4766934263239371</v>
      </c>
      <c r="K10" s="33">
        <f t="shared" ca="1" si="6"/>
        <v>7.1280835430655349</v>
      </c>
      <c r="L10" s="33"/>
      <c r="M10" s="33">
        <f t="shared" ca="1" si="7"/>
        <v>2.8960598864220338E-2</v>
      </c>
      <c r="N10" s="33">
        <f t="shared" ca="1" si="8"/>
        <v>1.8584694000208617E-2</v>
      </c>
      <c r="O10" s="33"/>
      <c r="P10" s="33">
        <f t="shared" ca="1" si="9"/>
        <v>8.0112592229925728E-2</v>
      </c>
      <c r="Q10" s="33">
        <f t="shared" ca="1" si="10"/>
        <v>1.8584694000208617E-2</v>
      </c>
      <c r="R10" s="33"/>
      <c r="S10" s="33">
        <f t="shared" ca="1" si="11"/>
        <v>0.72300640647836267</v>
      </c>
      <c r="T10" s="33">
        <f t="shared" ca="1" si="12"/>
        <v>1.8584694000208617E-2</v>
      </c>
      <c r="U10" s="33"/>
      <c r="V10" s="33"/>
      <c r="W10" s="33"/>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row>
    <row r="11" spans="1:177" x14ac:dyDescent="0.2">
      <c r="A11" s="19">
        <v>10</v>
      </c>
      <c r="B11">
        <v>4.3081281100000002</v>
      </c>
      <c r="C11" s="19">
        <v>4.9679645800000003</v>
      </c>
      <c r="D11" s="33">
        <f t="shared" ca="1" si="0"/>
        <v>426</v>
      </c>
      <c r="E11" s="33">
        <f t="shared" ca="1" si="3"/>
        <v>4.5326184498414541</v>
      </c>
      <c r="F11" s="33">
        <f t="shared" ca="1" si="4"/>
        <v>7.2658175643726883</v>
      </c>
      <c r="G11" s="33">
        <f t="shared" ca="1" si="1"/>
        <v>32.933178745457745</v>
      </c>
      <c r="H11" s="34">
        <f t="shared" ca="1" si="2"/>
        <v>20.544630011843147</v>
      </c>
      <c r="I11" s="33"/>
      <c r="J11" s="33">
        <f t="shared" ca="1" si="5"/>
        <v>4.5326184498414541</v>
      </c>
      <c r="K11" s="33">
        <f t="shared" ca="1" si="6"/>
        <v>7.2658175643726883</v>
      </c>
      <c r="L11" s="33"/>
      <c r="M11" s="33">
        <f t="shared" ca="1" si="7"/>
        <v>2.6004832592542519</v>
      </c>
      <c r="N11" s="33">
        <f t="shared" ca="1" si="8"/>
        <v>1.9833945269703103E-6</v>
      </c>
      <c r="O11" s="33"/>
      <c r="P11" s="33">
        <f t="shared" ca="1" si="9"/>
        <v>2.3820060922407778</v>
      </c>
      <c r="Q11" s="33">
        <f t="shared" ca="1" si="10"/>
        <v>1.9833945269703103E-6</v>
      </c>
      <c r="R11" s="33"/>
      <c r="S11" s="33">
        <f t="shared" ca="1" si="11"/>
        <v>5.4797616959651538</v>
      </c>
      <c r="T11" s="33">
        <f t="shared" ca="1" si="12"/>
        <v>1.9833945269703103E-6</v>
      </c>
      <c r="U11" s="33"/>
      <c r="V11" s="33"/>
      <c r="W11" s="33"/>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row>
    <row r="12" spans="1:177" x14ac:dyDescent="0.2">
      <c r="A12" s="19">
        <v>11</v>
      </c>
      <c r="B12">
        <v>0.98388779100000001</v>
      </c>
      <c r="C12" s="19">
        <v>-0.190496477</v>
      </c>
      <c r="D12" s="33">
        <f t="shared" ca="1" si="0"/>
        <v>341</v>
      </c>
      <c r="E12" s="33">
        <f t="shared" ca="1" si="3"/>
        <v>9.9761232919260046</v>
      </c>
      <c r="F12" s="33">
        <f t="shared" ca="1" si="4"/>
        <v>13.980574358054476</v>
      </c>
      <c r="G12" s="33">
        <f t="shared" ca="1" si="1"/>
        <v>139.47193348789071</v>
      </c>
      <c r="H12" s="34">
        <f t="shared" ca="1" si="2"/>
        <v>99.523035935708549</v>
      </c>
      <c r="I12" s="33"/>
      <c r="J12" s="33">
        <f t="shared" ca="1" si="5"/>
        <v>9.9761232919260046</v>
      </c>
      <c r="K12" s="33">
        <f t="shared" ca="1" si="6"/>
        <v>13.980574358054476</v>
      </c>
      <c r="L12" s="33"/>
      <c r="M12" s="33">
        <f t="shared" ca="1" si="7"/>
        <v>0.64732251097431814</v>
      </c>
      <c r="N12" s="33">
        <f t="shared" ca="1" si="8"/>
        <v>45.106873973986922</v>
      </c>
      <c r="O12" s="33"/>
      <c r="P12" s="33">
        <f t="shared" ca="1" si="9"/>
        <v>3.1871608296122513</v>
      </c>
      <c r="Q12" s="33">
        <f t="shared" ca="1" si="10"/>
        <v>45.106873973986922</v>
      </c>
      <c r="R12" s="33"/>
      <c r="S12" s="33">
        <f t="shared" ca="1" si="11"/>
        <v>1.5753166867029502</v>
      </c>
      <c r="T12" s="33">
        <f t="shared" ca="1" si="12"/>
        <v>45.106873973986922</v>
      </c>
      <c r="U12" s="33"/>
      <c r="V12" s="33"/>
      <c r="W12" s="33"/>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row>
    <row r="13" spans="1:177" x14ac:dyDescent="0.2">
      <c r="A13" s="20">
        <v>12</v>
      </c>
      <c r="B13">
        <v>9.1948615199999999</v>
      </c>
      <c r="C13" s="19">
        <v>11.032072100000001</v>
      </c>
      <c r="D13" s="33" t="str">
        <f t="shared" ca="1" si="0"/>
        <v/>
      </c>
      <c r="E13" s="33" t="b">
        <f t="shared" si="3"/>
        <v>0</v>
      </c>
      <c r="F13" s="33" t="b">
        <f t="shared" si="4"/>
        <v>0</v>
      </c>
      <c r="G13" s="33" t="str">
        <f t="shared" ca="1" si="1"/>
        <v/>
      </c>
      <c r="H13" s="34" t="str">
        <f t="shared" ca="1" si="2"/>
        <v/>
      </c>
      <c r="I13" s="33"/>
      <c r="J13" s="33" t="str">
        <f t="shared" si="5"/>
        <v/>
      </c>
      <c r="K13" s="33" t="str">
        <f t="shared" si="6"/>
        <v/>
      </c>
      <c r="L13" s="33"/>
      <c r="M13" s="33">
        <f t="shared" si="7"/>
        <v>0</v>
      </c>
      <c r="N13" s="33">
        <f t="shared" si="8"/>
        <v>0</v>
      </c>
      <c r="O13" s="33"/>
      <c r="P13" s="33">
        <f t="shared" si="9"/>
        <v>0</v>
      </c>
      <c r="Q13" s="33">
        <f t="shared" si="10"/>
        <v>0</v>
      </c>
      <c r="R13" s="33"/>
      <c r="S13" s="33">
        <f t="shared" si="11"/>
        <v>0</v>
      </c>
      <c r="T13" s="33">
        <f t="shared" si="12"/>
        <v>0</v>
      </c>
      <c r="U13" s="33"/>
      <c r="V13" s="33"/>
      <c r="W13" s="33"/>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row>
    <row r="14" spans="1:177" x14ac:dyDescent="0.2">
      <c r="A14" s="19">
        <v>13</v>
      </c>
      <c r="B14">
        <v>5.69596444</v>
      </c>
      <c r="C14" s="19">
        <v>8.7782791400000004</v>
      </c>
      <c r="D14" s="33" t="str">
        <f t="shared" ca="1" si="0"/>
        <v/>
      </c>
      <c r="E14" s="33" t="b">
        <f t="shared" si="3"/>
        <v>0</v>
      </c>
      <c r="F14" s="33" t="b">
        <f t="shared" si="4"/>
        <v>0</v>
      </c>
      <c r="G14" s="33" t="str">
        <f t="shared" ca="1" si="1"/>
        <v/>
      </c>
      <c r="H14" s="34" t="str">
        <f t="shared" ca="1" si="2"/>
        <v/>
      </c>
      <c r="I14" s="33"/>
      <c r="J14" s="33" t="str">
        <f t="shared" si="5"/>
        <v/>
      </c>
      <c r="K14" s="33" t="str">
        <f t="shared" si="6"/>
        <v/>
      </c>
      <c r="L14" s="33"/>
      <c r="M14" s="33">
        <f t="shared" si="7"/>
        <v>0</v>
      </c>
      <c r="N14" s="33">
        <f t="shared" si="8"/>
        <v>0</v>
      </c>
      <c r="O14" s="33"/>
      <c r="P14" s="33">
        <f t="shared" si="9"/>
        <v>0</v>
      </c>
      <c r="Q14" s="33">
        <f t="shared" si="10"/>
        <v>0</v>
      </c>
      <c r="R14" s="33"/>
      <c r="S14" s="33">
        <f t="shared" si="11"/>
        <v>0</v>
      </c>
      <c r="T14" s="33">
        <f t="shared" si="12"/>
        <v>0</v>
      </c>
      <c r="U14" s="33"/>
      <c r="V14" s="33"/>
      <c r="W14" s="33"/>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row>
    <row r="15" spans="1:177" x14ac:dyDescent="0.2">
      <c r="A15" s="19">
        <v>14</v>
      </c>
      <c r="B15">
        <v>2.3539153100000001</v>
      </c>
      <c r="C15" s="19">
        <v>1.08322714</v>
      </c>
      <c r="D15" s="33" t="str">
        <f t="shared" ca="1" si="0"/>
        <v/>
      </c>
      <c r="E15" s="33" t="b">
        <f t="shared" si="3"/>
        <v>0</v>
      </c>
      <c r="F15" s="33" t="b">
        <f t="shared" si="4"/>
        <v>0</v>
      </c>
      <c r="G15" s="33" t="str">
        <f t="shared" ca="1" si="1"/>
        <v/>
      </c>
      <c r="H15" s="34" t="str">
        <f t="shared" ca="1" si="2"/>
        <v/>
      </c>
      <c r="I15" s="33"/>
      <c r="J15" s="33" t="str">
        <f t="shared" si="5"/>
        <v/>
      </c>
      <c r="K15" s="33" t="str">
        <f t="shared" si="6"/>
        <v/>
      </c>
      <c r="L15" s="33"/>
      <c r="M15" s="33">
        <f t="shared" si="7"/>
        <v>0</v>
      </c>
      <c r="N15" s="33">
        <f t="shared" si="8"/>
        <v>0</v>
      </c>
      <c r="O15" s="33"/>
      <c r="P15" s="33">
        <f t="shared" si="9"/>
        <v>0</v>
      </c>
      <c r="Q15" s="33">
        <f t="shared" si="10"/>
        <v>0</v>
      </c>
      <c r="R15" s="33"/>
      <c r="S15" s="33">
        <f t="shared" si="11"/>
        <v>0</v>
      </c>
      <c r="T15" s="33">
        <f t="shared" si="12"/>
        <v>0</v>
      </c>
      <c r="U15" s="33"/>
      <c r="V15" s="33"/>
      <c r="W15" s="33"/>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row>
    <row r="16" spans="1:177" x14ac:dyDescent="0.2">
      <c r="A16" s="20">
        <v>15</v>
      </c>
      <c r="B16">
        <v>0.74146844599999995</v>
      </c>
      <c r="C16" s="19">
        <v>-3.1050906700000001</v>
      </c>
      <c r="D16" s="33" t="str">
        <f t="shared" ca="1" si="0"/>
        <v/>
      </c>
      <c r="E16" s="33" t="b">
        <f t="shared" si="3"/>
        <v>0</v>
      </c>
      <c r="F16" s="33" t="b">
        <f t="shared" si="4"/>
        <v>0</v>
      </c>
      <c r="G16" s="33" t="str">
        <f t="shared" ca="1" si="1"/>
        <v/>
      </c>
      <c r="H16" s="34" t="str">
        <f t="shared" ca="1" si="2"/>
        <v/>
      </c>
      <c r="I16" s="33"/>
      <c r="J16" s="33" t="str">
        <f t="shared" si="5"/>
        <v/>
      </c>
      <c r="K16" s="33" t="str">
        <f t="shared" si="6"/>
        <v/>
      </c>
      <c r="L16" s="33"/>
      <c r="M16" s="33">
        <f t="shared" si="7"/>
        <v>0</v>
      </c>
      <c r="N16" s="33">
        <f t="shared" si="8"/>
        <v>0</v>
      </c>
      <c r="O16" s="33"/>
      <c r="P16" s="33">
        <f t="shared" si="9"/>
        <v>0</v>
      </c>
      <c r="Q16" s="33">
        <f t="shared" si="10"/>
        <v>0</v>
      </c>
      <c r="R16" s="33"/>
      <c r="S16" s="33">
        <f t="shared" si="11"/>
        <v>0</v>
      </c>
      <c r="T16" s="33">
        <f t="shared" si="12"/>
        <v>0</v>
      </c>
      <c r="U16" s="33"/>
      <c r="V16" s="33"/>
      <c r="W16" s="33"/>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row>
    <row r="17" spans="1:177" x14ac:dyDescent="0.2">
      <c r="A17" s="19">
        <v>16</v>
      </c>
      <c r="B17">
        <v>1.20622191</v>
      </c>
      <c r="C17" s="19">
        <v>-1.56819643</v>
      </c>
      <c r="D17" s="33" t="str">
        <f t="shared" ca="1" si="0"/>
        <v/>
      </c>
      <c r="E17" s="33" t="b">
        <f t="shared" si="3"/>
        <v>0</v>
      </c>
      <c r="F17" s="33" t="b">
        <f t="shared" si="4"/>
        <v>0</v>
      </c>
      <c r="G17" s="33" t="str">
        <f t="shared" ca="1" si="1"/>
        <v/>
      </c>
      <c r="H17" s="34" t="str">
        <f t="shared" ca="1" si="2"/>
        <v/>
      </c>
      <c r="I17" s="33"/>
      <c r="J17" s="33" t="str">
        <f t="shared" si="5"/>
        <v/>
      </c>
      <c r="K17" s="33" t="str">
        <f t="shared" si="6"/>
        <v/>
      </c>
      <c r="L17" s="33"/>
      <c r="M17" s="33">
        <f t="shared" si="7"/>
        <v>0</v>
      </c>
      <c r="N17" s="33">
        <f t="shared" si="8"/>
        <v>0</v>
      </c>
      <c r="O17" s="33"/>
      <c r="P17" s="33">
        <f t="shared" si="9"/>
        <v>0</v>
      </c>
      <c r="Q17" s="33">
        <f t="shared" si="10"/>
        <v>0</v>
      </c>
      <c r="R17" s="33"/>
      <c r="S17" s="33">
        <f t="shared" si="11"/>
        <v>0</v>
      </c>
      <c r="T17" s="33">
        <f t="shared" si="12"/>
        <v>0</v>
      </c>
      <c r="U17" s="33"/>
      <c r="V17" s="33"/>
      <c r="W17" s="33"/>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row>
    <row r="18" spans="1:177" x14ac:dyDescent="0.2">
      <c r="A18" s="19">
        <v>17</v>
      </c>
      <c r="B18">
        <v>2.1361076400000001</v>
      </c>
      <c r="C18" s="19">
        <v>4.7004972599999997</v>
      </c>
      <c r="D18" s="33" t="str">
        <f t="shared" ca="1" si="0"/>
        <v/>
      </c>
      <c r="E18" s="33" t="b">
        <f t="shared" si="3"/>
        <v>0</v>
      </c>
      <c r="F18" s="33" t="b">
        <f t="shared" si="4"/>
        <v>0</v>
      </c>
      <c r="G18" s="33" t="str">
        <f t="shared" ca="1" si="1"/>
        <v/>
      </c>
      <c r="H18" s="34" t="str">
        <f t="shared" ca="1" si="2"/>
        <v/>
      </c>
      <c r="I18" s="33"/>
      <c r="J18" s="33" t="str">
        <f t="shared" si="5"/>
        <v/>
      </c>
      <c r="K18" s="33" t="str">
        <f t="shared" si="6"/>
        <v/>
      </c>
      <c r="L18" s="33"/>
      <c r="M18" s="33">
        <f t="shared" si="7"/>
        <v>0</v>
      </c>
      <c r="N18" s="33">
        <f t="shared" si="8"/>
        <v>0</v>
      </c>
      <c r="O18" s="33"/>
      <c r="P18" s="33">
        <f t="shared" si="9"/>
        <v>0</v>
      </c>
      <c r="Q18" s="33">
        <f t="shared" si="10"/>
        <v>0</v>
      </c>
      <c r="R18" s="33"/>
      <c r="S18" s="33">
        <f t="shared" si="11"/>
        <v>0</v>
      </c>
      <c r="T18" s="33">
        <f t="shared" si="12"/>
        <v>0</v>
      </c>
      <c r="U18" s="33"/>
      <c r="V18" s="33"/>
      <c r="W18" s="33"/>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row>
    <row r="19" spans="1:177" x14ac:dyDescent="0.2">
      <c r="A19" s="20">
        <v>18</v>
      </c>
      <c r="B19">
        <v>6.2052832000000002</v>
      </c>
      <c r="C19" s="19">
        <v>8.9630255999999999</v>
      </c>
      <c r="D19" s="33" t="str">
        <f t="shared" ca="1" si="0"/>
        <v/>
      </c>
      <c r="E19" s="33" t="b">
        <f t="shared" si="3"/>
        <v>0</v>
      </c>
      <c r="F19" s="33" t="b">
        <f t="shared" si="4"/>
        <v>0</v>
      </c>
      <c r="G19" s="33" t="str">
        <f t="shared" ca="1" si="1"/>
        <v/>
      </c>
      <c r="H19" s="34" t="str">
        <f t="shared" ca="1" si="2"/>
        <v/>
      </c>
      <c r="I19" s="33"/>
      <c r="J19" s="33" t="str">
        <f t="shared" si="5"/>
        <v/>
      </c>
      <c r="K19" s="33" t="str">
        <f t="shared" si="6"/>
        <v/>
      </c>
      <c r="L19" s="33"/>
      <c r="M19" s="33">
        <f t="shared" si="7"/>
        <v>0</v>
      </c>
      <c r="N19" s="33">
        <f t="shared" si="8"/>
        <v>0</v>
      </c>
      <c r="O19" s="33"/>
      <c r="P19" s="33">
        <f t="shared" si="9"/>
        <v>0</v>
      </c>
      <c r="Q19" s="33">
        <f t="shared" si="10"/>
        <v>0</v>
      </c>
      <c r="R19" s="33"/>
      <c r="S19" s="33">
        <f t="shared" si="11"/>
        <v>0</v>
      </c>
      <c r="T19" s="33">
        <f t="shared" si="12"/>
        <v>0</v>
      </c>
      <c r="U19" s="33"/>
      <c r="V19" s="33"/>
      <c r="W19" s="33"/>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row>
    <row r="20" spans="1:177" x14ac:dyDescent="0.2">
      <c r="A20" s="19">
        <v>19</v>
      </c>
      <c r="B20">
        <v>5.9551803400000001</v>
      </c>
      <c r="C20" s="19">
        <v>4.7732745999999997</v>
      </c>
      <c r="D20" s="33" t="str">
        <f t="shared" ca="1" si="0"/>
        <v/>
      </c>
      <c r="E20" s="33" t="b">
        <f t="shared" si="3"/>
        <v>0</v>
      </c>
      <c r="F20" s="33" t="b">
        <f t="shared" si="4"/>
        <v>0</v>
      </c>
      <c r="G20" s="33" t="str">
        <f t="shared" ca="1" si="1"/>
        <v/>
      </c>
      <c r="H20" s="34" t="str">
        <f t="shared" ca="1" si="2"/>
        <v/>
      </c>
      <c r="I20" s="33"/>
      <c r="J20" s="33" t="str">
        <f t="shared" si="5"/>
        <v/>
      </c>
      <c r="K20" s="33" t="str">
        <f t="shared" si="6"/>
        <v/>
      </c>
      <c r="L20" s="33"/>
      <c r="M20" s="33">
        <f t="shared" si="7"/>
        <v>0</v>
      </c>
      <c r="N20" s="33">
        <f t="shared" si="8"/>
        <v>0</v>
      </c>
      <c r="O20" s="33"/>
      <c r="P20" s="33">
        <f t="shared" si="9"/>
        <v>0</v>
      </c>
      <c r="Q20" s="33">
        <f t="shared" si="10"/>
        <v>0</v>
      </c>
      <c r="R20" s="33"/>
      <c r="S20" s="33">
        <f t="shared" si="11"/>
        <v>0</v>
      </c>
      <c r="T20" s="33">
        <f t="shared" si="12"/>
        <v>0</v>
      </c>
      <c r="U20" s="33"/>
      <c r="V20" s="33"/>
      <c r="W20" s="33"/>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row>
    <row r="21" spans="1:177" x14ac:dyDescent="0.2">
      <c r="A21" s="19">
        <v>20</v>
      </c>
      <c r="B21">
        <v>8.97702256</v>
      </c>
      <c r="C21" s="19">
        <v>12.3319163</v>
      </c>
      <c r="D21" s="33" t="str">
        <f t="shared" ca="1" si="0"/>
        <v/>
      </c>
      <c r="E21" s="33" t="b">
        <f t="shared" si="3"/>
        <v>0</v>
      </c>
      <c r="F21" s="33" t="b">
        <f t="shared" si="4"/>
        <v>0</v>
      </c>
      <c r="G21" s="33" t="str">
        <f t="shared" ca="1" si="1"/>
        <v/>
      </c>
      <c r="H21" s="34" t="str">
        <f t="shared" ca="1" si="2"/>
        <v/>
      </c>
      <c r="I21" s="33"/>
      <c r="J21" s="33" t="str">
        <f t="shared" si="5"/>
        <v/>
      </c>
      <c r="K21" s="33" t="str">
        <f t="shared" si="6"/>
        <v/>
      </c>
      <c r="L21" s="33"/>
      <c r="M21" s="33">
        <f t="shared" si="7"/>
        <v>0</v>
      </c>
      <c r="N21" s="33">
        <f t="shared" si="8"/>
        <v>0</v>
      </c>
      <c r="O21" s="33"/>
      <c r="P21" s="33">
        <f t="shared" si="9"/>
        <v>0</v>
      </c>
      <c r="Q21" s="33">
        <f t="shared" si="10"/>
        <v>0</v>
      </c>
      <c r="R21" s="33"/>
      <c r="S21" s="33">
        <f t="shared" si="11"/>
        <v>0</v>
      </c>
      <c r="T21" s="33">
        <f t="shared" si="12"/>
        <v>0</v>
      </c>
      <c r="U21" s="33"/>
      <c r="V21" s="33"/>
      <c r="W21" s="33"/>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row>
    <row r="22" spans="1:177" x14ac:dyDescent="0.2">
      <c r="A22" s="20">
        <v>21</v>
      </c>
      <c r="B22">
        <v>9.6300481999999992</v>
      </c>
      <c r="C22" s="19">
        <v>11.962618300000001</v>
      </c>
      <c r="D22" s="33" t="str">
        <f t="shared" ca="1" si="0"/>
        <v/>
      </c>
      <c r="E22" s="33" t="b">
        <f t="shared" si="3"/>
        <v>0</v>
      </c>
      <c r="F22" s="33" t="b">
        <f t="shared" si="4"/>
        <v>0</v>
      </c>
      <c r="G22" s="33" t="str">
        <f t="shared" ca="1" si="1"/>
        <v/>
      </c>
      <c r="H22" s="34" t="str">
        <f t="shared" ca="1" si="2"/>
        <v/>
      </c>
      <c r="I22" s="33"/>
      <c r="J22" s="33" t="str">
        <f t="shared" si="5"/>
        <v/>
      </c>
      <c r="K22" s="33" t="str">
        <f t="shared" si="6"/>
        <v/>
      </c>
      <c r="L22" s="33"/>
      <c r="M22" s="33">
        <f t="shared" si="7"/>
        <v>0</v>
      </c>
      <c r="N22" s="33">
        <f t="shared" si="8"/>
        <v>0</v>
      </c>
      <c r="O22" s="33"/>
      <c r="P22" s="33">
        <f t="shared" si="9"/>
        <v>0</v>
      </c>
      <c r="Q22" s="33">
        <f t="shared" si="10"/>
        <v>0</v>
      </c>
      <c r="R22" s="33"/>
      <c r="S22" s="33">
        <f t="shared" si="11"/>
        <v>0</v>
      </c>
      <c r="T22" s="33">
        <f t="shared" si="12"/>
        <v>0</v>
      </c>
      <c r="U22" s="33"/>
      <c r="V22" s="33"/>
      <c r="W22" s="33"/>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row>
    <row r="23" spans="1:177" x14ac:dyDescent="0.2">
      <c r="A23" s="19">
        <v>22</v>
      </c>
      <c r="B23">
        <v>8.1017259500000005</v>
      </c>
      <c r="C23" s="19">
        <v>12.679399800000001</v>
      </c>
      <c r="D23" s="33" t="str">
        <f t="shared" ca="1" si="0"/>
        <v/>
      </c>
      <c r="E23" s="33" t="b">
        <f t="shared" si="3"/>
        <v>0</v>
      </c>
      <c r="F23" s="33" t="b">
        <f t="shared" si="4"/>
        <v>0</v>
      </c>
      <c r="G23" s="33" t="str">
        <f t="shared" ca="1" si="1"/>
        <v/>
      </c>
      <c r="H23" s="34" t="str">
        <f t="shared" ca="1" si="2"/>
        <v/>
      </c>
      <c r="I23" s="33"/>
      <c r="J23" s="33" t="str">
        <f t="shared" si="5"/>
        <v/>
      </c>
      <c r="K23" s="33" t="str">
        <f t="shared" si="6"/>
        <v/>
      </c>
      <c r="L23" s="33"/>
      <c r="M23" s="33">
        <f t="shared" si="7"/>
        <v>0</v>
      </c>
      <c r="N23" s="33">
        <f t="shared" si="8"/>
        <v>0</v>
      </c>
      <c r="O23" s="33"/>
      <c r="P23" s="33">
        <f t="shared" si="9"/>
        <v>0</v>
      </c>
      <c r="Q23" s="33">
        <f t="shared" si="10"/>
        <v>0</v>
      </c>
      <c r="R23" s="33"/>
      <c r="S23" s="33">
        <f t="shared" si="11"/>
        <v>0</v>
      </c>
      <c r="T23" s="33">
        <f t="shared" si="12"/>
        <v>0</v>
      </c>
      <c r="U23" s="33"/>
      <c r="V23" s="33"/>
      <c r="W23" s="33"/>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row>
    <row r="24" spans="1:177" x14ac:dyDescent="0.2">
      <c r="A24" s="19">
        <v>23</v>
      </c>
      <c r="B24">
        <v>4.5135066899999998</v>
      </c>
      <c r="C24" s="19">
        <v>4.2587103900000001</v>
      </c>
      <c r="D24" s="33" t="str">
        <f t="shared" ca="1" si="0"/>
        <v/>
      </c>
      <c r="E24" s="33" t="b">
        <f t="shared" si="3"/>
        <v>0</v>
      </c>
      <c r="F24" s="33" t="b">
        <f t="shared" si="4"/>
        <v>0</v>
      </c>
      <c r="G24" s="33" t="str">
        <f t="shared" ca="1" si="1"/>
        <v/>
      </c>
      <c r="H24" s="34" t="str">
        <f t="shared" ca="1" si="2"/>
        <v/>
      </c>
      <c r="I24" s="33"/>
      <c r="J24" s="33" t="str">
        <f t="shared" si="5"/>
        <v/>
      </c>
      <c r="K24" s="33" t="str">
        <f t="shared" si="6"/>
        <v/>
      </c>
      <c r="L24" s="33"/>
      <c r="M24" s="33">
        <f t="shared" si="7"/>
        <v>0</v>
      </c>
      <c r="N24" s="33">
        <f t="shared" si="8"/>
        <v>0</v>
      </c>
      <c r="O24" s="33"/>
      <c r="P24" s="33">
        <f t="shared" si="9"/>
        <v>0</v>
      </c>
      <c r="Q24" s="33">
        <f t="shared" si="10"/>
        <v>0</v>
      </c>
      <c r="R24" s="33"/>
      <c r="S24" s="33">
        <f t="shared" si="11"/>
        <v>0</v>
      </c>
      <c r="T24" s="33">
        <f t="shared" si="12"/>
        <v>0</v>
      </c>
      <c r="U24" s="33"/>
      <c r="V24" s="33"/>
      <c r="W24" s="33"/>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row>
    <row r="25" spans="1:177" x14ac:dyDescent="0.2">
      <c r="A25" s="20">
        <v>24</v>
      </c>
      <c r="B25">
        <v>9.6908459800000006</v>
      </c>
      <c r="C25" s="19">
        <v>12.150754600000001</v>
      </c>
      <c r="D25" s="33" t="str">
        <f t="shared" ca="1" si="0"/>
        <v/>
      </c>
      <c r="E25" s="33" t="b">
        <f t="shared" si="3"/>
        <v>0</v>
      </c>
      <c r="F25" s="33" t="b">
        <f t="shared" si="4"/>
        <v>0</v>
      </c>
      <c r="G25" s="33" t="str">
        <f t="shared" ca="1" si="1"/>
        <v/>
      </c>
      <c r="H25" s="34" t="str">
        <f t="shared" ca="1" si="2"/>
        <v/>
      </c>
      <c r="I25" s="33"/>
      <c r="J25" s="33" t="str">
        <f t="shared" si="5"/>
        <v/>
      </c>
      <c r="K25" s="33" t="str">
        <f t="shared" si="6"/>
        <v/>
      </c>
      <c r="L25" s="33"/>
      <c r="M25" s="33">
        <f t="shared" si="7"/>
        <v>0</v>
      </c>
      <c r="N25" s="33">
        <f t="shared" si="8"/>
        <v>0</v>
      </c>
      <c r="O25" s="33"/>
      <c r="P25" s="33">
        <f t="shared" si="9"/>
        <v>0</v>
      </c>
      <c r="Q25" s="33">
        <f t="shared" si="10"/>
        <v>0</v>
      </c>
      <c r="R25" s="33"/>
      <c r="S25" s="33">
        <f t="shared" si="11"/>
        <v>0</v>
      </c>
      <c r="T25" s="33">
        <f t="shared" si="12"/>
        <v>0</v>
      </c>
      <c r="U25" s="33"/>
      <c r="V25" s="33"/>
      <c r="W25" s="33"/>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row>
    <row r="26" spans="1:177" x14ac:dyDescent="0.2">
      <c r="A26" s="19">
        <v>25</v>
      </c>
      <c r="B26">
        <v>3.2733277300000001</v>
      </c>
      <c r="C26" s="19">
        <v>2.7018407</v>
      </c>
      <c r="D26" s="33" t="str">
        <f t="shared" ca="1" si="0"/>
        <v/>
      </c>
      <c r="E26" s="33" t="b">
        <f t="shared" si="3"/>
        <v>0</v>
      </c>
      <c r="F26" s="33" t="b">
        <f t="shared" si="4"/>
        <v>0</v>
      </c>
      <c r="G26" s="33" t="str">
        <f t="shared" ca="1" si="1"/>
        <v/>
      </c>
      <c r="H26" s="34" t="str">
        <f t="shared" ca="1" si="2"/>
        <v/>
      </c>
      <c r="I26" s="33"/>
      <c r="J26" s="33" t="str">
        <f t="shared" si="5"/>
        <v/>
      </c>
      <c r="K26" s="33" t="str">
        <f t="shared" si="6"/>
        <v/>
      </c>
      <c r="L26" s="33"/>
      <c r="M26" s="33">
        <f t="shared" si="7"/>
        <v>0</v>
      </c>
      <c r="N26" s="33">
        <f t="shared" si="8"/>
        <v>0</v>
      </c>
      <c r="O26" s="33"/>
      <c r="P26" s="33">
        <f t="shared" si="9"/>
        <v>0</v>
      </c>
      <c r="Q26" s="33">
        <f t="shared" si="10"/>
        <v>0</v>
      </c>
      <c r="R26" s="33"/>
      <c r="S26" s="33">
        <f t="shared" si="11"/>
        <v>0</v>
      </c>
      <c r="T26" s="33">
        <f t="shared" si="12"/>
        <v>0</v>
      </c>
      <c r="U26" s="33"/>
      <c r="V26" s="33"/>
      <c r="W26" s="33"/>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row>
    <row r="27" spans="1:177" x14ac:dyDescent="0.2">
      <c r="A27" s="19">
        <v>26</v>
      </c>
      <c r="B27">
        <v>8.4310446300000006</v>
      </c>
      <c r="C27" s="19">
        <v>11.3286742</v>
      </c>
      <c r="D27" s="33" t="str">
        <f t="shared" ca="1" si="0"/>
        <v/>
      </c>
      <c r="E27" s="33" t="b">
        <f t="shared" si="3"/>
        <v>0</v>
      </c>
      <c r="F27" s="33" t="b">
        <f t="shared" si="4"/>
        <v>0</v>
      </c>
      <c r="G27" s="33" t="str">
        <f t="shared" ca="1" si="1"/>
        <v/>
      </c>
      <c r="H27" s="34" t="str">
        <f t="shared" ca="1" si="2"/>
        <v/>
      </c>
      <c r="I27" s="33"/>
      <c r="J27" s="33" t="str">
        <f t="shared" si="5"/>
        <v/>
      </c>
      <c r="K27" s="33" t="str">
        <f t="shared" si="6"/>
        <v/>
      </c>
      <c r="L27" s="33"/>
      <c r="M27" s="33">
        <f t="shared" si="7"/>
        <v>0</v>
      </c>
      <c r="N27" s="33">
        <f t="shared" si="8"/>
        <v>0</v>
      </c>
      <c r="O27" s="33"/>
      <c r="P27" s="33">
        <f t="shared" si="9"/>
        <v>0</v>
      </c>
      <c r="Q27" s="33">
        <f t="shared" si="10"/>
        <v>0</v>
      </c>
      <c r="R27" s="33"/>
      <c r="S27" s="33">
        <f t="shared" si="11"/>
        <v>0</v>
      </c>
      <c r="T27" s="33">
        <f t="shared" si="12"/>
        <v>0</v>
      </c>
      <c r="U27" s="33"/>
      <c r="V27" s="33"/>
      <c r="W27" s="33"/>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row>
    <row r="28" spans="1:177" x14ac:dyDescent="0.2">
      <c r="A28" s="20">
        <v>27</v>
      </c>
      <c r="B28">
        <v>6.0616587600000003</v>
      </c>
      <c r="C28" s="19">
        <v>5.5536239399999996</v>
      </c>
      <c r="D28" s="33" t="str">
        <f t="shared" ca="1" si="0"/>
        <v/>
      </c>
      <c r="E28" s="33" t="b">
        <f t="shared" si="3"/>
        <v>0</v>
      </c>
      <c r="F28" s="33" t="b">
        <f t="shared" si="4"/>
        <v>0</v>
      </c>
      <c r="G28" s="33" t="str">
        <f t="shared" ca="1" si="1"/>
        <v/>
      </c>
      <c r="H28" s="34" t="str">
        <f t="shared" ca="1" si="2"/>
        <v/>
      </c>
      <c r="I28" s="33"/>
      <c r="J28" s="33" t="str">
        <f t="shared" si="5"/>
        <v/>
      </c>
      <c r="K28" s="33" t="str">
        <f t="shared" si="6"/>
        <v/>
      </c>
      <c r="L28" s="33"/>
      <c r="M28" s="33">
        <f t="shared" si="7"/>
        <v>0</v>
      </c>
      <c r="N28" s="33">
        <f t="shared" si="8"/>
        <v>0</v>
      </c>
      <c r="O28" s="33"/>
      <c r="P28" s="33">
        <f t="shared" si="9"/>
        <v>0</v>
      </c>
      <c r="Q28" s="33">
        <f t="shared" si="10"/>
        <v>0</v>
      </c>
      <c r="R28" s="33"/>
      <c r="S28" s="33">
        <f t="shared" si="11"/>
        <v>0</v>
      </c>
      <c r="T28" s="33">
        <f t="shared" si="12"/>
        <v>0</v>
      </c>
      <c r="U28" s="33"/>
      <c r="V28" s="33"/>
      <c r="W28" s="33"/>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row>
    <row r="29" spans="1:177" x14ac:dyDescent="0.2">
      <c r="A29" s="19">
        <v>28</v>
      </c>
      <c r="B29">
        <v>4.4946079699999997</v>
      </c>
      <c r="C29" s="19">
        <v>7.0527013700000003</v>
      </c>
      <c r="D29" s="33" t="str">
        <f t="shared" ca="1" si="0"/>
        <v/>
      </c>
      <c r="E29" s="33" t="b">
        <f t="shared" si="3"/>
        <v>0</v>
      </c>
      <c r="F29" s="33" t="b">
        <f t="shared" si="4"/>
        <v>0</v>
      </c>
      <c r="G29" s="33" t="str">
        <f t="shared" ca="1" si="1"/>
        <v/>
      </c>
      <c r="H29" s="34" t="str">
        <f t="shared" ca="1" si="2"/>
        <v/>
      </c>
      <c r="I29" s="33"/>
      <c r="J29" s="33" t="str">
        <f t="shared" si="5"/>
        <v/>
      </c>
      <c r="K29" s="33" t="str">
        <f t="shared" si="6"/>
        <v/>
      </c>
      <c r="L29" s="33"/>
      <c r="M29" s="33">
        <f t="shared" si="7"/>
        <v>0</v>
      </c>
      <c r="N29" s="33">
        <f t="shared" si="8"/>
        <v>0</v>
      </c>
      <c r="O29" s="33"/>
      <c r="P29" s="33">
        <f t="shared" si="9"/>
        <v>0</v>
      </c>
      <c r="Q29" s="33">
        <f t="shared" si="10"/>
        <v>0</v>
      </c>
      <c r="R29" s="33"/>
      <c r="S29" s="33">
        <f t="shared" si="11"/>
        <v>0</v>
      </c>
      <c r="T29" s="33">
        <f t="shared" si="12"/>
        <v>0</v>
      </c>
      <c r="U29" s="33"/>
      <c r="V29" s="33"/>
      <c r="W29" s="33"/>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row>
    <row r="30" spans="1:177" x14ac:dyDescent="0.2">
      <c r="A30" s="19">
        <v>29</v>
      </c>
      <c r="B30">
        <v>4.6090868499999997</v>
      </c>
      <c r="C30" s="19">
        <v>2.6041155800000002</v>
      </c>
      <c r="D30" s="33" t="str">
        <f t="shared" ca="1" si="0"/>
        <v/>
      </c>
      <c r="E30" s="33" t="b">
        <f t="shared" si="3"/>
        <v>0</v>
      </c>
      <c r="F30" s="33" t="b">
        <f t="shared" si="4"/>
        <v>0</v>
      </c>
      <c r="G30" s="33" t="str">
        <f t="shared" ca="1" si="1"/>
        <v/>
      </c>
      <c r="H30" s="34" t="str">
        <f t="shared" ca="1" si="2"/>
        <v/>
      </c>
      <c r="I30" s="33"/>
      <c r="J30" s="33" t="str">
        <f t="shared" si="5"/>
        <v/>
      </c>
      <c r="K30" s="33" t="str">
        <f t="shared" si="6"/>
        <v/>
      </c>
      <c r="L30" s="33"/>
      <c r="M30" s="33">
        <f t="shared" si="7"/>
        <v>0</v>
      </c>
      <c r="N30" s="33">
        <f t="shared" si="8"/>
        <v>0</v>
      </c>
      <c r="O30" s="33"/>
      <c r="P30" s="33">
        <f t="shared" si="9"/>
        <v>0</v>
      </c>
      <c r="Q30" s="33">
        <f t="shared" si="10"/>
        <v>0</v>
      </c>
      <c r="R30" s="33"/>
      <c r="S30" s="33">
        <f t="shared" si="11"/>
        <v>0</v>
      </c>
      <c r="T30" s="33">
        <f t="shared" si="12"/>
        <v>0</v>
      </c>
      <c r="U30" s="33"/>
      <c r="V30" s="33"/>
      <c r="W30" s="33"/>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row>
    <row r="31" spans="1:177" x14ac:dyDescent="0.2">
      <c r="A31" s="20">
        <v>30</v>
      </c>
      <c r="B31">
        <v>3.6021492500000001</v>
      </c>
      <c r="C31" s="19">
        <v>6.0466772400000002</v>
      </c>
      <c r="D31" s="33" t="str">
        <f t="shared" ca="1" si="0"/>
        <v/>
      </c>
      <c r="E31" s="33" t="b">
        <f t="shared" si="3"/>
        <v>0</v>
      </c>
      <c r="F31" s="33" t="b">
        <f t="shared" si="4"/>
        <v>0</v>
      </c>
      <c r="G31" s="33" t="str">
        <f t="shared" ca="1" si="1"/>
        <v/>
      </c>
      <c r="H31" s="34" t="str">
        <f t="shared" ca="1" si="2"/>
        <v/>
      </c>
      <c r="I31" s="33"/>
      <c r="J31" s="33" t="str">
        <f t="shared" si="5"/>
        <v/>
      </c>
      <c r="K31" s="33" t="str">
        <f t="shared" si="6"/>
        <v/>
      </c>
      <c r="L31" s="33"/>
      <c r="M31" s="33">
        <f t="shared" si="7"/>
        <v>0</v>
      </c>
      <c r="N31" s="33">
        <f t="shared" si="8"/>
        <v>0</v>
      </c>
      <c r="O31" s="33"/>
      <c r="P31" s="33">
        <f t="shared" si="9"/>
        <v>0</v>
      </c>
      <c r="Q31" s="33">
        <f t="shared" si="10"/>
        <v>0</v>
      </c>
      <c r="R31" s="33"/>
      <c r="S31" s="33">
        <f t="shared" si="11"/>
        <v>0</v>
      </c>
      <c r="T31" s="33">
        <f t="shared" si="12"/>
        <v>0</v>
      </c>
      <c r="U31" s="33"/>
      <c r="V31" s="33"/>
      <c r="W31" s="33"/>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row>
    <row r="32" spans="1:177" x14ac:dyDescent="0.2">
      <c r="A32" s="19">
        <v>31</v>
      </c>
      <c r="B32">
        <v>5.6847760599999999</v>
      </c>
      <c r="C32" s="19">
        <v>4.1550712799999996</v>
      </c>
      <c r="D32" s="33" t="str">
        <f t="shared" ca="1" si="0"/>
        <v/>
      </c>
      <c r="E32" s="33" t="b">
        <f t="shared" si="3"/>
        <v>0</v>
      </c>
      <c r="F32" s="33" t="b">
        <f t="shared" si="4"/>
        <v>0</v>
      </c>
      <c r="G32" s="33" t="str">
        <f t="shared" ca="1" si="1"/>
        <v/>
      </c>
      <c r="H32" s="34" t="str">
        <f t="shared" ca="1" si="2"/>
        <v/>
      </c>
      <c r="I32" s="33"/>
      <c r="J32" s="33" t="str">
        <f t="shared" si="5"/>
        <v/>
      </c>
      <c r="K32" s="33" t="str">
        <f t="shared" si="6"/>
        <v/>
      </c>
      <c r="L32" s="33"/>
      <c r="M32" s="33">
        <f t="shared" si="7"/>
        <v>0</v>
      </c>
      <c r="N32" s="33">
        <f t="shared" si="8"/>
        <v>0</v>
      </c>
      <c r="O32" s="33"/>
      <c r="P32" s="33">
        <f t="shared" si="9"/>
        <v>0</v>
      </c>
      <c r="Q32" s="33">
        <f t="shared" si="10"/>
        <v>0</v>
      </c>
      <c r="R32" s="33"/>
      <c r="S32" s="33">
        <f t="shared" si="11"/>
        <v>0</v>
      </c>
      <c r="T32" s="33">
        <f t="shared" si="12"/>
        <v>0</v>
      </c>
      <c r="U32" s="33"/>
      <c r="V32" s="33"/>
      <c r="W32" s="33"/>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row>
    <row r="33" spans="1:177" x14ac:dyDescent="0.2">
      <c r="A33" s="19">
        <v>32</v>
      </c>
      <c r="B33">
        <v>4.6696612699999998</v>
      </c>
      <c r="C33" s="19">
        <v>5.3886031499999998</v>
      </c>
      <c r="D33" s="33" t="str">
        <f t="shared" ca="1" si="0"/>
        <v/>
      </c>
      <c r="E33" s="33" t="b">
        <f t="shared" si="3"/>
        <v>0</v>
      </c>
      <c r="F33" s="33" t="b">
        <f t="shared" si="4"/>
        <v>0</v>
      </c>
      <c r="G33" s="33" t="str">
        <f t="shared" ca="1" si="1"/>
        <v/>
      </c>
      <c r="H33" s="34" t="str">
        <f t="shared" ca="1" si="2"/>
        <v/>
      </c>
      <c r="I33" s="33"/>
      <c r="J33" s="33" t="str">
        <f t="shared" si="5"/>
        <v/>
      </c>
      <c r="K33" s="33" t="str">
        <f t="shared" si="6"/>
        <v/>
      </c>
      <c r="L33" s="33"/>
      <c r="M33" s="33">
        <f t="shared" si="7"/>
        <v>0</v>
      </c>
      <c r="N33" s="33">
        <f t="shared" si="8"/>
        <v>0</v>
      </c>
      <c r="O33" s="33"/>
      <c r="P33" s="33">
        <f t="shared" si="9"/>
        <v>0</v>
      </c>
      <c r="Q33" s="33">
        <f t="shared" si="10"/>
        <v>0</v>
      </c>
      <c r="R33" s="33"/>
      <c r="S33" s="33">
        <f t="shared" si="11"/>
        <v>0</v>
      </c>
      <c r="T33" s="33">
        <f t="shared" si="12"/>
        <v>0</v>
      </c>
      <c r="U33" s="33"/>
      <c r="V33" s="33"/>
      <c r="W33" s="33"/>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row>
    <row r="34" spans="1:177" x14ac:dyDescent="0.2">
      <c r="A34" s="20">
        <v>33</v>
      </c>
      <c r="B34">
        <v>2.4482117699999999</v>
      </c>
      <c r="C34" s="19">
        <v>-1.0929169599999999</v>
      </c>
      <c r="D34" s="33" t="str">
        <f t="shared" ref="D34:D53" ca="1" si="13">IF($A34&lt;=n,INT(501*RAND()+1),"")</f>
        <v/>
      </c>
      <c r="E34" s="33" t="b">
        <f t="shared" si="3"/>
        <v>0</v>
      </c>
      <c r="F34" s="33" t="b">
        <f t="shared" si="4"/>
        <v>0</v>
      </c>
      <c r="G34" s="33" t="str">
        <f t="shared" ca="1" si="1"/>
        <v/>
      </c>
      <c r="H34" s="34" t="str">
        <f t="shared" ca="1" si="2"/>
        <v/>
      </c>
      <c r="I34" s="33"/>
      <c r="J34" s="33" t="str">
        <f t="shared" si="5"/>
        <v/>
      </c>
      <c r="K34" s="33" t="str">
        <f t="shared" si="6"/>
        <v/>
      </c>
      <c r="L34" s="33"/>
      <c r="M34" s="33">
        <f t="shared" si="7"/>
        <v>0</v>
      </c>
      <c r="N34" s="33">
        <f t="shared" si="8"/>
        <v>0</v>
      </c>
      <c r="O34" s="33"/>
      <c r="P34" s="33">
        <f t="shared" si="9"/>
        <v>0</v>
      </c>
      <c r="Q34" s="33">
        <f t="shared" si="10"/>
        <v>0</v>
      </c>
      <c r="R34" s="33"/>
      <c r="S34" s="33">
        <f t="shared" si="11"/>
        <v>0</v>
      </c>
      <c r="T34" s="33">
        <f t="shared" si="12"/>
        <v>0</v>
      </c>
      <c r="U34" s="33"/>
      <c r="V34" s="33"/>
      <c r="W34" s="33"/>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row>
    <row r="35" spans="1:177" x14ac:dyDescent="0.2">
      <c r="A35" s="19">
        <v>34</v>
      </c>
      <c r="B35">
        <v>6.7508917300000002</v>
      </c>
      <c r="C35" s="19">
        <v>6.6808205200000002</v>
      </c>
      <c r="D35" s="33" t="str">
        <f t="shared" ca="1" si="13"/>
        <v/>
      </c>
      <c r="E35" s="33" t="b">
        <f t="shared" si="3"/>
        <v>0</v>
      </c>
      <c r="F35" s="33" t="b">
        <f t="shared" si="4"/>
        <v>0</v>
      </c>
      <c r="G35" s="33" t="str">
        <f t="shared" ca="1" si="1"/>
        <v/>
      </c>
      <c r="H35" s="34" t="str">
        <f t="shared" ca="1" si="2"/>
        <v/>
      </c>
      <c r="I35" s="33"/>
      <c r="J35" s="33" t="str">
        <f t="shared" si="5"/>
        <v/>
      </c>
      <c r="K35" s="33" t="str">
        <f t="shared" si="6"/>
        <v/>
      </c>
      <c r="L35" s="33"/>
      <c r="M35" s="33">
        <f t="shared" si="7"/>
        <v>0</v>
      </c>
      <c r="N35" s="33">
        <f t="shared" si="8"/>
        <v>0</v>
      </c>
      <c r="O35" s="33"/>
      <c r="P35" s="33">
        <f t="shared" si="9"/>
        <v>0</v>
      </c>
      <c r="Q35" s="33">
        <f t="shared" si="10"/>
        <v>0</v>
      </c>
      <c r="R35" s="33"/>
      <c r="S35" s="33">
        <f t="shared" si="11"/>
        <v>0</v>
      </c>
      <c r="T35" s="33">
        <f t="shared" si="12"/>
        <v>0</v>
      </c>
      <c r="U35" s="33"/>
      <c r="V35" s="33"/>
      <c r="W35" s="33"/>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row>
    <row r="36" spans="1:177" x14ac:dyDescent="0.2">
      <c r="A36" s="19">
        <v>35</v>
      </c>
      <c r="B36">
        <v>1.7000925</v>
      </c>
      <c r="C36" s="19">
        <v>-2.08932327</v>
      </c>
      <c r="D36" s="33" t="str">
        <f t="shared" ca="1" si="13"/>
        <v/>
      </c>
      <c r="E36" s="33" t="b">
        <f t="shared" ref="E36:E53" si="14">IF(A36&lt;=n,IF(D36&lt;&gt;"",INDEX($B$2:$B$502,D36),E35))</f>
        <v>0</v>
      </c>
      <c r="F36" s="33" t="b">
        <f t="shared" ref="F36:F53" si="15">IF(A36&lt;=n,IF(D36&lt;&gt;"",INDEX($C$2:$C$502,D36),F35))</f>
        <v>0</v>
      </c>
      <c r="G36" s="33" t="str">
        <f t="shared" ca="1" si="1"/>
        <v/>
      </c>
      <c r="H36" s="34" t="str">
        <f t="shared" ca="1" si="2"/>
        <v/>
      </c>
      <c r="I36" s="33"/>
      <c r="J36" s="33" t="str">
        <f t="shared" ref="J36:J53" si="16">IF($A36&lt;=n,E36,"")</f>
        <v/>
      </c>
      <c r="K36" s="33" t="str">
        <f t="shared" ref="K36:K53" si="17">IF($A36&lt;=n,F36,"")</f>
        <v/>
      </c>
      <c r="L36" s="33"/>
      <c r="M36" s="33">
        <f t="shared" ref="M36:M53" si="18">IF($A36&lt;=n,(F36-a*E36-b)^2,0)</f>
        <v>0</v>
      </c>
      <c r="N36" s="33">
        <f t="shared" ref="N36:N53" si="19">IF($A36&lt;=n,(F36-AVERAGE(F$2:F$53))^2,0)</f>
        <v>0</v>
      </c>
      <c r="O36" s="33"/>
      <c r="P36" s="33">
        <f t="shared" ref="P36:P53" si="20">IF($A36&lt;=n,($F36-aa*$E36-bb)^2,0)</f>
        <v>0</v>
      </c>
      <c r="Q36" s="33">
        <f t="shared" ref="Q36:Q53" si="21">IF($A36&lt;=n,($F36-AVERAGE($F$2:$F$53))^2,0)</f>
        <v>0</v>
      </c>
      <c r="R36" s="33"/>
      <c r="S36" s="33">
        <f t="shared" ref="S36:S53" si="22">IF($A36&lt;=n,($F36-aaa*$E36-bbb)^2,0)</f>
        <v>0</v>
      </c>
      <c r="T36" s="33">
        <f t="shared" ref="T36:T53" si="23">IF($A36&lt;=n,($F36-AVERAGE($F$2:$F$53))^2,0)</f>
        <v>0</v>
      </c>
      <c r="U36" s="33"/>
      <c r="V36" s="33"/>
      <c r="W36" s="33"/>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row>
    <row r="37" spans="1:177" x14ac:dyDescent="0.2">
      <c r="A37" s="20">
        <v>36</v>
      </c>
      <c r="B37">
        <v>1.6648953900000001</v>
      </c>
      <c r="C37" s="19">
        <v>1.8233785600000001</v>
      </c>
      <c r="D37" s="33" t="str">
        <f t="shared" ca="1" si="13"/>
        <v/>
      </c>
      <c r="E37" s="33" t="b">
        <f t="shared" si="14"/>
        <v>0</v>
      </c>
      <c r="F37" s="33" t="b">
        <f t="shared" si="15"/>
        <v>0</v>
      </c>
      <c r="G37" s="33" t="str">
        <f t="shared" ca="1" si="1"/>
        <v/>
      </c>
      <c r="H37" s="34" t="str">
        <f t="shared" ca="1" si="2"/>
        <v/>
      </c>
      <c r="I37" s="33"/>
      <c r="J37" s="33" t="str">
        <f t="shared" si="16"/>
        <v/>
      </c>
      <c r="K37" s="33" t="str">
        <f t="shared" si="17"/>
        <v/>
      </c>
      <c r="L37" s="33"/>
      <c r="M37" s="33">
        <f t="shared" si="18"/>
        <v>0</v>
      </c>
      <c r="N37" s="33">
        <f t="shared" si="19"/>
        <v>0</v>
      </c>
      <c r="O37" s="33"/>
      <c r="P37" s="33">
        <f t="shared" si="20"/>
        <v>0</v>
      </c>
      <c r="Q37" s="33">
        <f t="shared" si="21"/>
        <v>0</v>
      </c>
      <c r="R37" s="33"/>
      <c r="S37" s="33">
        <f t="shared" si="22"/>
        <v>0</v>
      </c>
      <c r="T37" s="33">
        <f t="shared" si="23"/>
        <v>0</v>
      </c>
      <c r="U37" s="33"/>
      <c r="V37" s="33"/>
      <c r="W37" s="33"/>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row>
    <row r="38" spans="1:177" x14ac:dyDescent="0.2">
      <c r="A38" s="19">
        <v>37</v>
      </c>
      <c r="B38">
        <v>3.9202844799999998</v>
      </c>
      <c r="C38" s="19">
        <v>2.04055271</v>
      </c>
      <c r="D38" s="33" t="str">
        <f t="shared" ca="1" si="13"/>
        <v/>
      </c>
      <c r="E38" s="33" t="b">
        <f t="shared" si="14"/>
        <v>0</v>
      </c>
      <c r="F38" s="33" t="b">
        <f t="shared" si="15"/>
        <v>0</v>
      </c>
      <c r="G38" s="33" t="str">
        <f t="shared" ca="1" si="1"/>
        <v/>
      </c>
      <c r="H38" s="34" t="str">
        <f t="shared" ca="1" si="2"/>
        <v/>
      </c>
      <c r="I38" s="33"/>
      <c r="J38" s="33" t="str">
        <f t="shared" si="16"/>
        <v/>
      </c>
      <c r="K38" s="33" t="str">
        <f t="shared" si="17"/>
        <v/>
      </c>
      <c r="L38" s="33"/>
      <c r="M38" s="33">
        <f t="shared" si="18"/>
        <v>0</v>
      </c>
      <c r="N38" s="33">
        <f t="shared" si="19"/>
        <v>0</v>
      </c>
      <c r="O38" s="33"/>
      <c r="P38" s="33">
        <f t="shared" si="20"/>
        <v>0</v>
      </c>
      <c r="Q38" s="33">
        <f t="shared" si="21"/>
        <v>0</v>
      </c>
      <c r="R38" s="33"/>
      <c r="S38" s="33">
        <f t="shared" si="22"/>
        <v>0</v>
      </c>
      <c r="T38" s="33">
        <f t="shared" si="23"/>
        <v>0</v>
      </c>
      <c r="U38" s="33"/>
      <c r="V38" s="33"/>
      <c r="W38" s="33"/>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row>
    <row r="39" spans="1:177" x14ac:dyDescent="0.2">
      <c r="A39" s="19">
        <v>38</v>
      </c>
      <c r="B39">
        <v>5.1867310800000004</v>
      </c>
      <c r="C39" s="19">
        <v>5.8437575900000001</v>
      </c>
      <c r="D39" s="33" t="str">
        <f t="shared" ca="1" si="13"/>
        <v/>
      </c>
      <c r="E39" s="33" t="b">
        <f t="shared" si="14"/>
        <v>0</v>
      </c>
      <c r="F39" s="33" t="b">
        <f t="shared" si="15"/>
        <v>0</v>
      </c>
      <c r="G39" s="33" t="str">
        <f t="shared" ca="1" si="1"/>
        <v/>
      </c>
      <c r="H39" s="34" t="str">
        <f t="shared" ca="1" si="2"/>
        <v/>
      </c>
      <c r="I39" s="33"/>
      <c r="J39" s="33" t="str">
        <f t="shared" si="16"/>
        <v/>
      </c>
      <c r="K39" s="33" t="str">
        <f t="shared" si="17"/>
        <v/>
      </c>
      <c r="L39" s="33"/>
      <c r="M39" s="33">
        <f t="shared" si="18"/>
        <v>0</v>
      </c>
      <c r="N39" s="33">
        <f t="shared" si="19"/>
        <v>0</v>
      </c>
      <c r="O39" s="33"/>
      <c r="P39" s="33">
        <f t="shared" si="20"/>
        <v>0</v>
      </c>
      <c r="Q39" s="33">
        <f t="shared" si="21"/>
        <v>0</v>
      </c>
      <c r="R39" s="33"/>
      <c r="S39" s="33">
        <f t="shared" si="22"/>
        <v>0</v>
      </c>
      <c r="T39" s="33">
        <f t="shared" si="23"/>
        <v>0</v>
      </c>
      <c r="U39" s="33"/>
      <c r="V39" s="33"/>
      <c r="W39" s="33"/>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row>
    <row r="40" spans="1:177" x14ac:dyDescent="0.2">
      <c r="A40" s="20">
        <v>39</v>
      </c>
      <c r="B40">
        <v>2.7793912399999998</v>
      </c>
      <c r="C40" s="19">
        <v>5.3105028299999999</v>
      </c>
      <c r="D40" s="33" t="str">
        <f t="shared" ca="1" si="13"/>
        <v/>
      </c>
      <c r="E40" s="33" t="b">
        <f t="shared" si="14"/>
        <v>0</v>
      </c>
      <c r="F40" s="33" t="b">
        <f t="shared" si="15"/>
        <v>0</v>
      </c>
      <c r="G40" s="33" t="str">
        <f t="shared" ca="1" si="1"/>
        <v/>
      </c>
      <c r="H40" s="34" t="str">
        <f t="shared" ca="1" si="2"/>
        <v/>
      </c>
      <c r="I40" s="33"/>
      <c r="J40" s="33" t="str">
        <f t="shared" si="16"/>
        <v/>
      </c>
      <c r="K40" s="33" t="str">
        <f t="shared" si="17"/>
        <v/>
      </c>
      <c r="L40" s="33"/>
      <c r="M40" s="33">
        <f t="shared" si="18"/>
        <v>0</v>
      </c>
      <c r="N40" s="33">
        <f t="shared" si="19"/>
        <v>0</v>
      </c>
      <c r="O40" s="33"/>
      <c r="P40" s="33">
        <f t="shared" si="20"/>
        <v>0</v>
      </c>
      <c r="Q40" s="33">
        <f t="shared" si="21"/>
        <v>0</v>
      </c>
      <c r="R40" s="33"/>
      <c r="S40" s="33">
        <f t="shared" si="22"/>
        <v>0</v>
      </c>
      <c r="T40" s="33">
        <f t="shared" si="23"/>
        <v>0</v>
      </c>
      <c r="U40" s="33"/>
      <c r="V40" s="33"/>
      <c r="W40" s="33"/>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row>
    <row r="41" spans="1:177" x14ac:dyDescent="0.2">
      <c r="A41" s="19">
        <v>40</v>
      </c>
      <c r="B41">
        <v>8.0786452499999992</v>
      </c>
      <c r="C41" s="19">
        <v>8.0379548700000001</v>
      </c>
      <c r="D41" s="33" t="str">
        <f t="shared" ca="1" si="13"/>
        <v/>
      </c>
      <c r="E41" s="33" t="b">
        <f t="shared" si="14"/>
        <v>0</v>
      </c>
      <c r="F41" s="33" t="b">
        <f t="shared" si="15"/>
        <v>0</v>
      </c>
      <c r="G41" s="33" t="str">
        <f t="shared" ca="1" si="1"/>
        <v/>
      </c>
      <c r="H41" s="34" t="str">
        <f t="shared" ca="1" si="2"/>
        <v/>
      </c>
      <c r="I41" s="33"/>
      <c r="J41" s="33" t="str">
        <f t="shared" si="16"/>
        <v/>
      </c>
      <c r="K41" s="33" t="str">
        <f t="shared" si="17"/>
        <v/>
      </c>
      <c r="L41" s="33"/>
      <c r="M41" s="33">
        <f t="shared" si="18"/>
        <v>0</v>
      </c>
      <c r="N41" s="33">
        <f t="shared" si="19"/>
        <v>0</v>
      </c>
      <c r="O41" s="33"/>
      <c r="P41" s="33">
        <f t="shared" si="20"/>
        <v>0</v>
      </c>
      <c r="Q41" s="33">
        <f t="shared" si="21"/>
        <v>0</v>
      </c>
      <c r="R41" s="33"/>
      <c r="S41" s="33">
        <f t="shared" si="22"/>
        <v>0</v>
      </c>
      <c r="T41" s="33">
        <f t="shared" si="23"/>
        <v>0</v>
      </c>
      <c r="U41" s="33"/>
      <c r="V41" s="33"/>
      <c r="W41" s="33"/>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row>
    <row r="42" spans="1:177" x14ac:dyDescent="0.2">
      <c r="A42" s="19">
        <v>41</v>
      </c>
      <c r="B42">
        <v>2.3735837000000002</v>
      </c>
      <c r="C42" s="19">
        <v>-1.5927045900000001</v>
      </c>
      <c r="D42" s="33" t="str">
        <f t="shared" ca="1" si="13"/>
        <v/>
      </c>
      <c r="E42" s="33" t="b">
        <f t="shared" si="14"/>
        <v>0</v>
      </c>
      <c r="F42" s="33" t="b">
        <f t="shared" si="15"/>
        <v>0</v>
      </c>
      <c r="G42" s="33" t="str">
        <f t="shared" ca="1" si="1"/>
        <v/>
      </c>
      <c r="H42" s="34" t="str">
        <f t="shared" ca="1" si="2"/>
        <v/>
      </c>
      <c r="I42" s="33"/>
      <c r="J42" s="33" t="str">
        <f t="shared" si="16"/>
        <v/>
      </c>
      <c r="K42" s="33" t="str">
        <f t="shared" si="17"/>
        <v/>
      </c>
      <c r="L42" s="33"/>
      <c r="M42" s="33">
        <f t="shared" si="18"/>
        <v>0</v>
      </c>
      <c r="N42" s="33">
        <f t="shared" si="19"/>
        <v>0</v>
      </c>
      <c r="O42" s="33"/>
      <c r="P42" s="33">
        <f t="shared" si="20"/>
        <v>0</v>
      </c>
      <c r="Q42" s="33">
        <f t="shared" si="21"/>
        <v>0</v>
      </c>
      <c r="R42" s="33"/>
      <c r="S42" s="33">
        <f t="shared" si="22"/>
        <v>0</v>
      </c>
      <c r="T42" s="33">
        <f t="shared" si="23"/>
        <v>0</v>
      </c>
      <c r="U42" s="33"/>
      <c r="V42" s="33"/>
      <c r="W42" s="33"/>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row>
    <row r="43" spans="1:177" x14ac:dyDescent="0.2">
      <c r="A43" s="20">
        <v>42</v>
      </c>
      <c r="B43">
        <v>7.5593373799999997</v>
      </c>
      <c r="C43" s="19">
        <v>12.683575100000001</v>
      </c>
      <c r="D43" s="33" t="str">
        <f t="shared" ca="1" si="13"/>
        <v/>
      </c>
      <c r="E43" s="33" t="b">
        <f t="shared" si="14"/>
        <v>0</v>
      </c>
      <c r="F43" s="33" t="b">
        <f t="shared" si="15"/>
        <v>0</v>
      </c>
      <c r="G43" s="33" t="str">
        <f t="shared" ca="1" si="1"/>
        <v/>
      </c>
      <c r="H43" s="34" t="str">
        <f t="shared" ca="1" si="2"/>
        <v/>
      </c>
      <c r="I43" s="33"/>
      <c r="J43" s="33" t="str">
        <f t="shared" si="16"/>
        <v/>
      </c>
      <c r="K43" s="33" t="str">
        <f t="shared" si="17"/>
        <v/>
      </c>
      <c r="L43" s="33"/>
      <c r="M43" s="33">
        <f t="shared" si="18"/>
        <v>0</v>
      </c>
      <c r="N43" s="33">
        <f t="shared" si="19"/>
        <v>0</v>
      </c>
      <c r="O43" s="33"/>
      <c r="P43" s="33">
        <f t="shared" si="20"/>
        <v>0</v>
      </c>
      <c r="Q43" s="33">
        <f t="shared" si="21"/>
        <v>0</v>
      </c>
      <c r="R43" s="33"/>
      <c r="S43" s="33">
        <f t="shared" si="22"/>
        <v>0</v>
      </c>
      <c r="T43" s="33">
        <f t="shared" si="23"/>
        <v>0</v>
      </c>
      <c r="U43" s="33"/>
      <c r="V43" s="33"/>
      <c r="W43" s="33"/>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row>
    <row r="44" spans="1:177" x14ac:dyDescent="0.2">
      <c r="A44" s="19">
        <v>43</v>
      </c>
      <c r="B44">
        <v>5.1334551900000003</v>
      </c>
      <c r="C44" s="19">
        <v>8.2972361899999996</v>
      </c>
      <c r="D44" s="33" t="str">
        <f t="shared" ca="1" si="13"/>
        <v/>
      </c>
      <c r="E44" s="33" t="b">
        <f t="shared" si="14"/>
        <v>0</v>
      </c>
      <c r="F44" s="33" t="b">
        <f t="shared" si="15"/>
        <v>0</v>
      </c>
      <c r="G44" s="33" t="str">
        <f t="shared" ca="1" si="1"/>
        <v/>
      </c>
      <c r="H44" s="34" t="str">
        <f t="shared" ca="1" si="2"/>
        <v/>
      </c>
      <c r="I44" s="33"/>
      <c r="J44" s="33" t="str">
        <f t="shared" si="16"/>
        <v/>
      </c>
      <c r="K44" s="33" t="str">
        <f t="shared" si="17"/>
        <v/>
      </c>
      <c r="L44" s="33"/>
      <c r="M44" s="33">
        <f t="shared" si="18"/>
        <v>0</v>
      </c>
      <c r="N44" s="33">
        <f t="shared" si="19"/>
        <v>0</v>
      </c>
      <c r="O44" s="33"/>
      <c r="P44" s="33">
        <f t="shared" si="20"/>
        <v>0</v>
      </c>
      <c r="Q44" s="33">
        <f t="shared" si="21"/>
        <v>0</v>
      </c>
      <c r="R44" s="33"/>
      <c r="S44" s="33">
        <f t="shared" si="22"/>
        <v>0</v>
      </c>
      <c r="T44" s="33">
        <f t="shared" si="23"/>
        <v>0</v>
      </c>
      <c r="U44" s="33"/>
      <c r="V44" s="33"/>
      <c r="W44" s="33"/>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row>
    <row r="45" spans="1:177" x14ac:dyDescent="0.2">
      <c r="A45" s="19">
        <v>44</v>
      </c>
      <c r="B45">
        <v>2.5187078600000001</v>
      </c>
      <c r="C45" s="19">
        <v>3.9538099999999998</v>
      </c>
      <c r="D45" s="33" t="str">
        <f t="shared" ca="1" si="13"/>
        <v/>
      </c>
      <c r="E45" s="33" t="b">
        <f t="shared" si="14"/>
        <v>0</v>
      </c>
      <c r="F45" s="33" t="b">
        <f t="shared" si="15"/>
        <v>0</v>
      </c>
      <c r="G45" s="33" t="str">
        <f t="shared" ca="1" si="1"/>
        <v/>
      </c>
      <c r="H45" s="34" t="str">
        <f t="shared" ca="1" si="2"/>
        <v/>
      </c>
      <c r="I45" s="33"/>
      <c r="J45" s="33" t="str">
        <f t="shared" si="16"/>
        <v/>
      </c>
      <c r="K45" s="33" t="str">
        <f t="shared" si="17"/>
        <v/>
      </c>
      <c r="L45" s="33"/>
      <c r="M45" s="33">
        <f t="shared" si="18"/>
        <v>0</v>
      </c>
      <c r="N45" s="33">
        <f t="shared" si="19"/>
        <v>0</v>
      </c>
      <c r="O45" s="33"/>
      <c r="P45" s="33">
        <f t="shared" si="20"/>
        <v>0</v>
      </c>
      <c r="Q45" s="33">
        <f t="shared" si="21"/>
        <v>0</v>
      </c>
      <c r="R45" s="33"/>
      <c r="S45" s="33">
        <f t="shared" si="22"/>
        <v>0</v>
      </c>
      <c r="T45" s="33">
        <f t="shared" si="23"/>
        <v>0</v>
      </c>
      <c r="U45" s="33"/>
      <c r="V45" s="33"/>
      <c r="W45" s="33"/>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row>
    <row r="46" spans="1:177" x14ac:dyDescent="0.2">
      <c r="A46" s="20">
        <v>45</v>
      </c>
      <c r="B46">
        <v>9.3723747399999997</v>
      </c>
      <c r="C46" s="19">
        <v>9.6176463699999992</v>
      </c>
      <c r="D46" s="33" t="str">
        <f t="shared" ca="1" si="13"/>
        <v/>
      </c>
      <c r="E46" s="33" t="b">
        <f t="shared" si="14"/>
        <v>0</v>
      </c>
      <c r="F46" s="33" t="b">
        <f t="shared" si="15"/>
        <v>0</v>
      </c>
      <c r="G46" s="33" t="str">
        <f t="shared" ca="1" si="1"/>
        <v/>
      </c>
      <c r="H46" s="34" t="str">
        <f t="shared" ca="1" si="2"/>
        <v/>
      </c>
      <c r="I46" s="33"/>
      <c r="J46" s="33" t="str">
        <f t="shared" si="16"/>
        <v/>
      </c>
      <c r="K46" s="33" t="str">
        <f t="shared" si="17"/>
        <v/>
      </c>
      <c r="L46" s="33"/>
      <c r="M46" s="33">
        <f t="shared" si="18"/>
        <v>0</v>
      </c>
      <c r="N46" s="33">
        <f t="shared" si="19"/>
        <v>0</v>
      </c>
      <c r="O46" s="33"/>
      <c r="P46" s="33">
        <f t="shared" si="20"/>
        <v>0</v>
      </c>
      <c r="Q46" s="33">
        <f t="shared" si="21"/>
        <v>0</v>
      </c>
      <c r="R46" s="33"/>
      <c r="S46" s="33">
        <f t="shared" si="22"/>
        <v>0</v>
      </c>
      <c r="T46" s="33">
        <f t="shared" si="23"/>
        <v>0</v>
      </c>
      <c r="U46" s="33"/>
      <c r="V46" s="33"/>
      <c r="W46" s="33"/>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row>
    <row r="47" spans="1:177" x14ac:dyDescent="0.2">
      <c r="A47" s="19">
        <v>46</v>
      </c>
      <c r="B47">
        <v>6.9409220200000004</v>
      </c>
      <c r="C47" s="19">
        <v>6.7436555499999997</v>
      </c>
      <c r="D47" s="33" t="str">
        <f t="shared" ca="1" si="13"/>
        <v/>
      </c>
      <c r="E47" s="33" t="b">
        <f t="shared" si="14"/>
        <v>0</v>
      </c>
      <c r="F47" s="33" t="b">
        <f t="shared" si="15"/>
        <v>0</v>
      </c>
      <c r="G47" s="33" t="str">
        <f t="shared" ca="1" si="1"/>
        <v/>
      </c>
      <c r="H47" s="34" t="str">
        <f t="shared" ca="1" si="2"/>
        <v/>
      </c>
      <c r="I47" s="33"/>
      <c r="J47" s="33" t="str">
        <f t="shared" si="16"/>
        <v/>
      </c>
      <c r="K47" s="33" t="str">
        <f t="shared" si="17"/>
        <v/>
      </c>
      <c r="L47" s="33"/>
      <c r="M47" s="33">
        <f t="shared" si="18"/>
        <v>0</v>
      </c>
      <c r="N47" s="33">
        <f t="shared" si="19"/>
        <v>0</v>
      </c>
      <c r="O47" s="33"/>
      <c r="P47" s="33">
        <f t="shared" si="20"/>
        <v>0</v>
      </c>
      <c r="Q47" s="33">
        <f t="shared" si="21"/>
        <v>0</v>
      </c>
      <c r="R47" s="33"/>
      <c r="S47" s="33">
        <f t="shared" si="22"/>
        <v>0</v>
      </c>
      <c r="T47" s="33">
        <f t="shared" si="23"/>
        <v>0</v>
      </c>
      <c r="U47" s="33"/>
      <c r="V47" s="33"/>
      <c r="W47" s="33"/>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row>
    <row r="48" spans="1:177" x14ac:dyDescent="0.2">
      <c r="A48" s="19">
        <v>47</v>
      </c>
      <c r="B48">
        <v>3.4734701800000001</v>
      </c>
      <c r="C48" s="19">
        <v>0.35695392199999998</v>
      </c>
      <c r="D48" s="33" t="str">
        <f t="shared" ca="1" si="13"/>
        <v/>
      </c>
      <c r="E48" s="33" t="b">
        <f t="shared" si="14"/>
        <v>0</v>
      </c>
      <c r="F48" s="33" t="b">
        <f t="shared" si="15"/>
        <v>0</v>
      </c>
      <c r="G48" s="33" t="str">
        <f t="shared" ca="1" si="1"/>
        <v/>
      </c>
      <c r="H48" s="34" t="str">
        <f t="shared" ca="1" si="2"/>
        <v/>
      </c>
      <c r="I48" s="33"/>
      <c r="J48" s="33" t="str">
        <f t="shared" si="16"/>
        <v/>
      </c>
      <c r="K48" s="33" t="str">
        <f t="shared" si="17"/>
        <v/>
      </c>
      <c r="L48" s="33"/>
      <c r="M48" s="33">
        <f t="shared" si="18"/>
        <v>0</v>
      </c>
      <c r="N48" s="33">
        <f t="shared" si="19"/>
        <v>0</v>
      </c>
      <c r="O48" s="33"/>
      <c r="P48" s="33">
        <f t="shared" si="20"/>
        <v>0</v>
      </c>
      <c r="Q48" s="33">
        <f t="shared" si="21"/>
        <v>0</v>
      </c>
      <c r="R48" s="33"/>
      <c r="S48" s="33">
        <f t="shared" si="22"/>
        <v>0</v>
      </c>
      <c r="T48" s="33">
        <f t="shared" si="23"/>
        <v>0</v>
      </c>
      <c r="U48" s="33"/>
      <c r="V48" s="33"/>
      <c r="W48" s="33"/>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row>
    <row r="49" spans="1:177" x14ac:dyDescent="0.2">
      <c r="A49" s="20">
        <v>48</v>
      </c>
      <c r="B49">
        <v>1.16874791</v>
      </c>
      <c r="C49" s="19">
        <v>-3.1067277500000001</v>
      </c>
      <c r="D49" s="33" t="str">
        <f t="shared" ca="1" si="13"/>
        <v/>
      </c>
      <c r="E49" s="33" t="b">
        <f t="shared" si="14"/>
        <v>0</v>
      </c>
      <c r="F49" s="33" t="b">
        <f t="shared" si="15"/>
        <v>0</v>
      </c>
      <c r="G49" s="33" t="str">
        <f t="shared" ca="1" si="1"/>
        <v/>
      </c>
      <c r="H49" s="34" t="str">
        <f t="shared" ca="1" si="2"/>
        <v/>
      </c>
      <c r="I49" s="33"/>
      <c r="J49" s="33" t="str">
        <f t="shared" si="16"/>
        <v/>
      </c>
      <c r="K49" s="33" t="str">
        <f t="shared" si="17"/>
        <v/>
      </c>
      <c r="L49" s="33"/>
      <c r="M49" s="33">
        <f t="shared" si="18"/>
        <v>0</v>
      </c>
      <c r="N49" s="33">
        <f t="shared" si="19"/>
        <v>0</v>
      </c>
      <c r="O49" s="33"/>
      <c r="P49" s="33">
        <f t="shared" si="20"/>
        <v>0</v>
      </c>
      <c r="Q49" s="33">
        <f t="shared" si="21"/>
        <v>0</v>
      </c>
      <c r="R49" s="33"/>
      <c r="S49" s="33">
        <f t="shared" si="22"/>
        <v>0</v>
      </c>
      <c r="T49" s="33">
        <f t="shared" si="23"/>
        <v>0</v>
      </c>
      <c r="U49" s="33"/>
      <c r="V49" s="33"/>
      <c r="W49" s="33"/>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row>
    <row r="50" spans="1:177" x14ac:dyDescent="0.2">
      <c r="A50" s="19">
        <v>49</v>
      </c>
      <c r="B50">
        <v>1.22022199</v>
      </c>
      <c r="C50" s="19">
        <v>-2.8587521699999998</v>
      </c>
      <c r="D50" s="33" t="str">
        <f t="shared" ca="1" si="13"/>
        <v/>
      </c>
      <c r="E50" s="33" t="b">
        <f t="shared" si="14"/>
        <v>0</v>
      </c>
      <c r="F50" s="33" t="b">
        <f t="shared" si="15"/>
        <v>0</v>
      </c>
      <c r="G50" s="33" t="str">
        <f t="shared" ca="1" si="1"/>
        <v/>
      </c>
      <c r="H50" s="34" t="str">
        <f t="shared" ca="1" si="2"/>
        <v/>
      </c>
      <c r="I50" s="33"/>
      <c r="J50" s="33" t="str">
        <f t="shared" si="16"/>
        <v/>
      </c>
      <c r="K50" s="33" t="str">
        <f t="shared" si="17"/>
        <v/>
      </c>
      <c r="L50" s="33"/>
      <c r="M50" s="33">
        <f t="shared" si="18"/>
        <v>0</v>
      </c>
      <c r="N50" s="33">
        <f t="shared" si="19"/>
        <v>0</v>
      </c>
      <c r="O50" s="33"/>
      <c r="P50" s="33">
        <f t="shared" si="20"/>
        <v>0</v>
      </c>
      <c r="Q50" s="33">
        <f t="shared" si="21"/>
        <v>0</v>
      </c>
      <c r="R50" s="33"/>
      <c r="S50" s="33">
        <f t="shared" si="22"/>
        <v>0</v>
      </c>
      <c r="T50" s="33">
        <f t="shared" si="23"/>
        <v>0</v>
      </c>
      <c r="U50" s="33"/>
      <c r="V50" s="33"/>
      <c r="W50" s="33"/>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row>
    <row r="51" spans="1:177" x14ac:dyDescent="0.2">
      <c r="A51" s="19">
        <v>50</v>
      </c>
      <c r="B51">
        <v>3.3373057099999999</v>
      </c>
      <c r="C51" s="19">
        <v>0.91152189800000005</v>
      </c>
      <c r="D51" s="33" t="str">
        <f t="shared" ca="1" si="13"/>
        <v/>
      </c>
      <c r="E51" s="33" t="b">
        <f t="shared" si="14"/>
        <v>0</v>
      </c>
      <c r="F51" s="33" t="b">
        <f t="shared" si="15"/>
        <v>0</v>
      </c>
      <c r="G51" s="33" t="str">
        <f t="shared" ca="1" si="1"/>
        <v/>
      </c>
      <c r="H51" s="34" t="str">
        <f t="shared" ca="1" si="2"/>
        <v/>
      </c>
      <c r="I51" s="33"/>
      <c r="J51" s="33" t="str">
        <f t="shared" si="16"/>
        <v/>
      </c>
      <c r="K51" s="33" t="str">
        <f t="shared" si="17"/>
        <v/>
      </c>
      <c r="L51" s="33"/>
      <c r="M51" s="33">
        <f t="shared" si="18"/>
        <v>0</v>
      </c>
      <c r="N51" s="33">
        <f t="shared" si="19"/>
        <v>0</v>
      </c>
      <c r="O51" s="33"/>
      <c r="P51" s="33">
        <f t="shared" si="20"/>
        <v>0</v>
      </c>
      <c r="Q51" s="33">
        <f t="shared" si="21"/>
        <v>0</v>
      </c>
      <c r="R51" s="33"/>
      <c r="S51" s="33">
        <f t="shared" si="22"/>
        <v>0</v>
      </c>
      <c r="T51" s="33">
        <f t="shared" si="23"/>
        <v>0</v>
      </c>
      <c r="U51" s="33"/>
      <c r="V51" s="33"/>
      <c r="W51" s="33"/>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row>
    <row r="52" spans="1:177" x14ac:dyDescent="0.2">
      <c r="A52" s="20">
        <v>51</v>
      </c>
      <c r="B52">
        <v>9.9104819800000001</v>
      </c>
      <c r="C52" s="19">
        <v>11.892123959999999</v>
      </c>
      <c r="D52" s="33" t="str">
        <f t="shared" ca="1" si="13"/>
        <v/>
      </c>
      <c r="E52" s="33" t="b">
        <f t="shared" si="14"/>
        <v>0</v>
      </c>
      <c r="F52" s="33" t="b">
        <f t="shared" si="15"/>
        <v>0</v>
      </c>
      <c r="G52" s="33" t="str">
        <f t="shared" ca="1" si="1"/>
        <v/>
      </c>
      <c r="H52" s="34" t="str">
        <f t="shared" ca="1" si="2"/>
        <v/>
      </c>
      <c r="I52" s="33"/>
      <c r="J52" s="33" t="str">
        <f t="shared" si="16"/>
        <v/>
      </c>
      <c r="K52" s="33" t="str">
        <f t="shared" si="17"/>
        <v/>
      </c>
      <c r="L52" s="33"/>
      <c r="M52" s="33">
        <f t="shared" si="18"/>
        <v>0</v>
      </c>
      <c r="N52" s="33">
        <f t="shared" si="19"/>
        <v>0</v>
      </c>
      <c r="O52" s="33"/>
      <c r="P52" s="33">
        <f t="shared" si="20"/>
        <v>0</v>
      </c>
      <c r="Q52" s="33">
        <f t="shared" si="21"/>
        <v>0</v>
      </c>
      <c r="R52" s="33"/>
      <c r="S52" s="33">
        <f t="shared" si="22"/>
        <v>0</v>
      </c>
      <c r="T52" s="33">
        <f t="shared" si="23"/>
        <v>0</v>
      </c>
      <c r="U52" s="33"/>
      <c r="V52" s="33"/>
      <c r="W52" s="33"/>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row>
    <row r="53" spans="1:177" ht="13.5" thickBot="1" x14ac:dyDescent="0.25">
      <c r="A53" s="19">
        <v>52</v>
      </c>
      <c r="B53">
        <v>8.4212998199999998</v>
      </c>
      <c r="C53" s="19">
        <v>10.24603712</v>
      </c>
      <c r="D53" s="55" t="str">
        <f t="shared" ca="1" si="13"/>
        <v/>
      </c>
      <c r="E53" s="31" t="b">
        <f t="shared" si="14"/>
        <v>0</v>
      </c>
      <c r="F53" s="31" t="b">
        <f t="shared" si="15"/>
        <v>0</v>
      </c>
      <c r="G53" s="31" t="str">
        <f t="shared" ca="1" si="1"/>
        <v/>
      </c>
      <c r="H53" s="32" t="str">
        <f t="shared" ca="1" si="2"/>
        <v/>
      </c>
      <c r="I53" s="33"/>
      <c r="J53" s="33" t="str">
        <f t="shared" si="16"/>
        <v/>
      </c>
      <c r="K53" s="33" t="str">
        <f t="shared" si="17"/>
        <v/>
      </c>
      <c r="L53" s="33"/>
      <c r="M53" s="85">
        <f t="shared" si="18"/>
        <v>0</v>
      </c>
      <c r="N53" s="85">
        <f t="shared" si="19"/>
        <v>0</v>
      </c>
      <c r="O53" s="33"/>
      <c r="P53" s="85">
        <f t="shared" si="20"/>
        <v>0</v>
      </c>
      <c r="Q53" s="85">
        <f t="shared" si="21"/>
        <v>0</v>
      </c>
      <c r="R53" s="33"/>
      <c r="S53" s="85">
        <f t="shared" si="22"/>
        <v>0</v>
      </c>
      <c r="T53" s="85">
        <f t="shared" si="23"/>
        <v>0</v>
      </c>
      <c r="U53" s="33"/>
      <c r="V53" s="33"/>
      <c r="W53" s="33"/>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row>
    <row r="54" spans="1:177" x14ac:dyDescent="0.2">
      <c r="A54" s="19">
        <v>53</v>
      </c>
      <c r="B54">
        <v>0.20667169799999999</v>
      </c>
      <c r="C54" s="19">
        <v>-0.79117017499999998</v>
      </c>
      <c r="D54" t="s">
        <v>7</v>
      </c>
      <c r="E54" s="35">
        <f ca="1">SUM(E2:E53)</f>
        <v>62.68328034132054</v>
      </c>
      <c r="F54" s="35">
        <f ca="1">SUM(F2:F53)</f>
        <v>79.90850157365503</v>
      </c>
      <c r="G54" s="35">
        <f ca="1">SUM(G2:G53)</f>
        <v>588.79773461339551</v>
      </c>
      <c r="H54" s="36">
        <f ca="1">SUM(H2:H53)</f>
        <v>453.75732529027982</v>
      </c>
      <c r="J54" s="35"/>
      <c r="K54" s="35"/>
      <c r="L54" s="35" t="s">
        <v>53</v>
      </c>
      <c r="M54" s="35">
        <f ca="1">SUM(M2:M53)</f>
        <v>16.98014123807603</v>
      </c>
      <c r="N54" s="35">
        <f ca="1">SUM(N2:N53)</f>
        <v>201.3920720950334</v>
      </c>
      <c r="O54" s="35" t="s">
        <v>53</v>
      </c>
      <c r="P54" s="35">
        <f ca="1">SUM(P2:P53)</f>
        <v>20.838696521279708</v>
      </c>
      <c r="Q54" s="35">
        <f ca="1">SUM(Q2:Q53)</f>
        <v>201.3920720950334</v>
      </c>
      <c r="R54" s="35" t="s">
        <v>53</v>
      </c>
      <c r="S54" s="35">
        <f ca="1">SUM(S2:S53)</f>
        <v>22.151783139609744</v>
      </c>
      <c r="T54" s="35">
        <f ca="1">SUM(T2:T53)</f>
        <v>201.3920720950334</v>
      </c>
      <c r="U54" s="35"/>
      <c r="V54" s="35"/>
      <c r="W54" s="35"/>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row>
    <row r="55" spans="1:177" x14ac:dyDescent="0.2">
      <c r="A55" s="20">
        <v>54</v>
      </c>
      <c r="B55">
        <v>6.4843481000000001</v>
      </c>
      <c r="C55" s="19">
        <v>10.3540317</v>
      </c>
      <c r="D55" s="72"/>
      <c r="E55" s="76"/>
      <c r="F55" s="76"/>
      <c r="G55" s="76" t="s">
        <v>8</v>
      </c>
      <c r="H55" s="77">
        <f ca="1">(n*G54-E54*F54)/(n*H54-E54^2)</f>
        <v>1.3819762917181628</v>
      </c>
      <c r="J55" s="37"/>
      <c r="K55" s="37"/>
      <c r="L55" s="37"/>
      <c r="M55" s="37"/>
      <c r="N55" s="37"/>
      <c r="O55" s="37"/>
      <c r="P55" s="37"/>
      <c r="Q55" s="37"/>
      <c r="R55" s="37"/>
      <c r="S55" s="37"/>
      <c r="T55" s="37"/>
      <c r="U55" s="37"/>
      <c r="V55" s="37"/>
      <c r="W55" s="37"/>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row>
    <row r="56" spans="1:177" x14ac:dyDescent="0.2">
      <c r="A56" s="19">
        <v>55</v>
      </c>
      <c r="B56">
        <v>9.1472265700000008</v>
      </c>
      <c r="C56" s="19">
        <v>9.7148863700000003</v>
      </c>
      <c r="D56" s="72"/>
      <c r="E56" s="76"/>
      <c r="F56" s="76"/>
      <c r="G56" s="76" t="s">
        <v>9</v>
      </c>
      <c r="H56" s="77">
        <f ca="1">(F54-H55*E54)/n</f>
        <v>-0.61075506774301269</v>
      </c>
      <c r="J56" s="33"/>
      <c r="K56" s="33"/>
      <c r="L56" s="33" t="s">
        <v>54</v>
      </c>
      <c r="M56" s="33">
        <f ca="1">1-M54/N54</f>
        <v>0.9156861486083554</v>
      </c>
      <c r="N56" s="33"/>
      <c r="O56" s="33" t="s">
        <v>54</v>
      </c>
      <c r="P56" s="33">
        <f ca="1">1-P54/Q54</f>
        <v>0.89652672866166105</v>
      </c>
      <c r="Q56" s="33"/>
      <c r="R56" s="33" t="s">
        <v>54</v>
      </c>
      <c r="S56" s="33">
        <f ca="1">1-S54/T54</f>
        <v>0.89000667747657558</v>
      </c>
      <c r="T56" s="33"/>
      <c r="U56" s="33"/>
      <c r="V56" s="33"/>
      <c r="W56" s="33"/>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row>
    <row r="57" spans="1:177" x14ac:dyDescent="0.2">
      <c r="A57" s="19">
        <v>56</v>
      </c>
      <c r="B57">
        <v>0.84874671999999995</v>
      </c>
      <c r="C57" s="19">
        <v>0.71562971500000006</v>
      </c>
      <c r="D57" s="72"/>
      <c r="E57" s="76"/>
      <c r="F57" s="76" t="s">
        <v>10</v>
      </c>
      <c r="G57" s="72">
        <v>0</v>
      </c>
      <c r="H57" s="77">
        <v>14</v>
      </c>
      <c r="J57" s="33"/>
      <c r="K57" s="33"/>
      <c r="L57" s="33"/>
      <c r="M57" s="33"/>
      <c r="N57" s="33"/>
      <c r="O57" s="33"/>
      <c r="P57" s="33"/>
      <c r="Q57" s="33"/>
      <c r="R57" s="33"/>
      <c r="S57" s="33"/>
      <c r="T57" s="33"/>
      <c r="U57" s="33"/>
      <c r="V57" s="33"/>
      <c r="W57" s="33"/>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row>
    <row r="58" spans="1:177" x14ac:dyDescent="0.2">
      <c r="A58" s="20">
        <v>57</v>
      </c>
      <c r="B58">
        <v>4.4389659000000004</v>
      </c>
      <c r="C58" s="19">
        <v>2.81245038</v>
      </c>
      <c r="D58" s="72"/>
      <c r="E58" s="76"/>
      <c r="F58" s="76" t="s">
        <v>11</v>
      </c>
      <c r="G58" s="72">
        <f ca="1">H56</f>
        <v>-0.61075506774301269</v>
      </c>
      <c r="H58" s="78">
        <f ca="1">H56+14*H55</f>
        <v>18.736913016311266</v>
      </c>
      <c r="J58" s="33"/>
      <c r="K58" s="33"/>
      <c r="L58" s="33"/>
      <c r="M58" s="33"/>
      <c r="N58" s="33"/>
      <c r="O58" s="33"/>
      <c r="P58" s="33"/>
      <c r="Q58" s="33"/>
      <c r="R58" s="33"/>
      <c r="S58" s="33"/>
      <c r="T58" s="33"/>
      <c r="U58" s="33"/>
      <c r="V58" s="33"/>
      <c r="W58" s="33"/>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row>
    <row r="59" spans="1:177" x14ac:dyDescent="0.2">
      <c r="A59" s="19">
        <v>58</v>
      </c>
      <c r="B59">
        <v>5.9462980999999999</v>
      </c>
      <c r="C59" s="19">
        <v>9.7186380799999998</v>
      </c>
      <c r="H59" s="19"/>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row>
    <row r="60" spans="1:177" x14ac:dyDescent="0.2">
      <c r="A60" s="19">
        <v>59</v>
      </c>
      <c r="B60">
        <v>0.11949396399999999</v>
      </c>
      <c r="C60" s="19">
        <v>-4.5824346299999998</v>
      </c>
      <c r="H60" s="19"/>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row>
    <row r="61" spans="1:177" ht="13.5" thickBot="1" x14ac:dyDescent="0.25">
      <c r="A61" s="20">
        <v>60</v>
      </c>
      <c r="B61">
        <v>4.5104675800000003</v>
      </c>
      <c r="C61" s="19">
        <v>6.9694584800000001</v>
      </c>
      <c r="D61" s="56"/>
      <c r="E61" s="57"/>
      <c r="F61" s="58"/>
      <c r="G61" s="58"/>
      <c r="H61" s="5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row>
    <row r="62" spans="1:177" x14ac:dyDescent="0.2">
      <c r="A62" s="19">
        <v>61</v>
      </c>
      <c r="B62">
        <v>5.6862280099999998</v>
      </c>
      <c r="C62" s="19">
        <v>9.6901438100000004</v>
      </c>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row>
    <row r="63" spans="1:177" x14ac:dyDescent="0.2">
      <c r="A63" s="19">
        <v>62</v>
      </c>
      <c r="B63">
        <v>6.5333036399999997</v>
      </c>
      <c r="C63" s="19">
        <v>9.8579278600000002</v>
      </c>
      <c r="D63" s="74" t="s">
        <v>29</v>
      </c>
      <c r="E63" s="74"/>
      <c r="F63" s="74"/>
      <c r="G63" s="74"/>
      <c r="H63" s="74"/>
      <c r="I63" s="74"/>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row>
    <row r="64" spans="1:177" x14ac:dyDescent="0.2">
      <c r="A64" s="20">
        <v>63</v>
      </c>
      <c r="B64">
        <v>5.2446946700000003</v>
      </c>
      <c r="C64" s="19">
        <v>7.8713711000000002</v>
      </c>
      <c r="D64" s="74" t="s">
        <v>0</v>
      </c>
      <c r="E64" s="74">
        <f ca="1">QUARTILE(E2:E52,1)</f>
        <v>3.6298326542224286</v>
      </c>
      <c r="F64" s="75" t="s">
        <v>1</v>
      </c>
      <c r="G64" s="74">
        <f ca="1">QUARTILE(F2:F52,1)</f>
        <v>4.6489404079056413</v>
      </c>
      <c r="H64" s="74" t="s">
        <v>35</v>
      </c>
      <c r="I64" s="74">
        <f ca="1">G65-G64</f>
        <v>5.0361767713997274</v>
      </c>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row>
    <row r="65" spans="1:177" x14ac:dyDescent="0.2">
      <c r="A65" s="19">
        <v>64</v>
      </c>
      <c r="B65">
        <v>2.3317131500000001</v>
      </c>
      <c r="C65" s="19">
        <v>3.9683671</v>
      </c>
      <c r="D65" s="74"/>
      <c r="E65" s="74">
        <f ca="1">QUARTILE(E2:E52,3)</f>
        <v>7.8651184583985998</v>
      </c>
      <c r="F65" s="74"/>
      <c r="G65" s="74">
        <f ca="1">QUARTILE(F2:F52,3)</f>
        <v>9.6851171793053688</v>
      </c>
      <c r="H65" s="74"/>
      <c r="I65" s="74"/>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row>
    <row r="66" spans="1:177" x14ac:dyDescent="0.2">
      <c r="A66" s="19">
        <v>65</v>
      </c>
      <c r="B66" s="22">
        <v>2.1725842800000001</v>
      </c>
      <c r="C66" s="44">
        <v>-0.318387121</v>
      </c>
      <c r="D66" s="74"/>
      <c r="E66" s="74"/>
      <c r="F66" s="74"/>
      <c r="G66" s="74"/>
      <c r="H66" s="74"/>
      <c r="I66" s="74"/>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row>
    <row r="67" spans="1:177" x14ac:dyDescent="0.2">
      <c r="A67" s="20">
        <v>66</v>
      </c>
      <c r="B67" s="22">
        <v>1.1164723999999999</v>
      </c>
      <c r="C67" s="44">
        <v>-7.8287546E-2</v>
      </c>
      <c r="D67" s="74"/>
      <c r="E67" s="75" t="s">
        <v>30</v>
      </c>
      <c r="F67" s="74">
        <f ca="1">IF(H55&gt;=0,I64/(E65-E64),-I64/(E65-E64))</f>
        <v>1.1890996273342034</v>
      </c>
      <c r="G67" s="74"/>
      <c r="H67" s="74"/>
      <c r="I67" s="74"/>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row>
    <row r="68" spans="1:177" x14ac:dyDescent="0.2">
      <c r="A68" s="19">
        <v>67</v>
      </c>
      <c r="B68" s="22">
        <v>8.53363023</v>
      </c>
      <c r="C68" s="44">
        <v>11.8219133</v>
      </c>
      <c r="D68" s="74"/>
      <c r="E68" s="75" t="s">
        <v>32</v>
      </c>
      <c r="F68" s="74">
        <f ca="1">G64-mQQ*E64</f>
        <v>0.33270775148422871</v>
      </c>
      <c r="G68" s="74"/>
      <c r="H68" s="74"/>
      <c r="I68" s="74"/>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row>
    <row r="69" spans="1:177" x14ac:dyDescent="0.2">
      <c r="A69" s="19">
        <v>68</v>
      </c>
      <c r="B69" s="22">
        <v>4.59207945</v>
      </c>
      <c r="C69" s="44">
        <v>2.4343364599999999</v>
      </c>
      <c r="D69" s="74"/>
      <c r="E69" s="75"/>
      <c r="F69" s="74" t="s">
        <v>10</v>
      </c>
      <c r="G69" s="74">
        <v>0</v>
      </c>
      <c r="H69" s="74">
        <v>14</v>
      </c>
      <c r="I69" s="74"/>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row>
    <row r="70" spans="1:177" x14ac:dyDescent="0.2">
      <c r="A70" s="20">
        <v>69</v>
      </c>
      <c r="B70" s="22">
        <v>9.3413851000000001</v>
      </c>
      <c r="C70" s="44">
        <v>14.209857100000001</v>
      </c>
      <c r="D70" s="74"/>
      <c r="E70" s="75"/>
      <c r="F70" s="74" t="s">
        <v>11</v>
      </c>
      <c r="G70" s="74">
        <f ca="1">F68</f>
        <v>0.33270775148422871</v>
      </c>
      <c r="H70" s="74">
        <f ca="1">F68+14*mQQ</f>
        <v>16.980102534163077</v>
      </c>
      <c r="I70" s="74"/>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row>
    <row r="71" spans="1:177" ht="13.5" thickBot="1" x14ac:dyDescent="0.25">
      <c r="A71" s="19">
        <v>70</v>
      </c>
      <c r="B71" s="22">
        <v>1.423125</v>
      </c>
      <c r="C71" s="44">
        <v>0.64634512099999997</v>
      </c>
      <c r="D71" s="56"/>
      <c r="E71" s="58"/>
      <c r="F71" s="58"/>
      <c r="G71" s="58"/>
      <c r="H71" s="58"/>
      <c r="I71" s="5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row>
    <row r="72" spans="1:177" x14ac:dyDescent="0.2">
      <c r="A72" s="19">
        <v>71</v>
      </c>
      <c r="B72" s="22">
        <v>5.2521179900000003</v>
      </c>
      <c r="C72" s="44">
        <v>8.9534160499999995</v>
      </c>
      <c r="J72" s="59" t="s">
        <v>36</v>
      </c>
      <c r="K72" s="59">
        <f>INT((n+2)/3+0.3)</f>
        <v>4</v>
      </c>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row>
    <row r="73" spans="1:177" x14ac:dyDescent="0.2">
      <c r="A73" s="20">
        <v>72</v>
      </c>
      <c r="B73">
        <v>8.4497598600000003</v>
      </c>
      <c r="C73" s="19">
        <v>10.1485986</v>
      </c>
      <c r="D73" s="80" t="s">
        <v>34</v>
      </c>
      <c r="E73" s="81"/>
      <c r="F73" s="82" t="s">
        <v>39</v>
      </c>
      <c r="G73" s="82" t="s">
        <v>40</v>
      </c>
      <c r="H73" s="79"/>
      <c r="I73" s="79"/>
      <c r="J73" s="59" t="s">
        <v>37</v>
      </c>
      <c r="K73" s="73">
        <f>INT((n+2)/3+0.3)</f>
        <v>4</v>
      </c>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8"/>
      <c r="CR73" s="18"/>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row>
    <row r="74" spans="1:177" x14ac:dyDescent="0.2">
      <c r="A74" s="19">
        <v>73</v>
      </c>
      <c r="B74">
        <v>6.3058183300000001</v>
      </c>
      <c r="C74" s="19">
        <v>5.8214770199999997</v>
      </c>
      <c r="D74" s="79"/>
      <c r="E74" s="79" t="s">
        <v>42</v>
      </c>
      <c r="F74" s="79">
        <f ca="1">PERCENTILE(J2:J53,1/6)</f>
        <v>2.3804118993984096</v>
      </c>
      <c r="G74" s="79">
        <f ca="1">PERCENTILE(K2:K53,1/6)</f>
        <v>1.8408215429700225</v>
      </c>
      <c r="H74" s="79"/>
      <c r="I74" s="79"/>
      <c r="J74" s="59" t="s">
        <v>38</v>
      </c>
      <c r="K74" s="73">
        <f>n-2*_nX1</f>
        <v>3</v>
      </c>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row>
    <row r="75" spans="1:177" x14ac:dyDescent="0.2">
      <c r="A75" s="19">
        <v>74</v>
      </c>
      <c r="B75">
        <v>3.1306581699999998</v>
      </c>
      <c r="C75" s="19">
        <v>3.6333193600000002</v>
      </c>
      <c r="D75" s="79"/>
      <c r="E75" s="79" t="s">
        <v>43</v>
      </c>
      <c r="F75" s="79">
        <f ca="1">PERCENTILE(J2:J53,5/6)</f>
        <v>8.4120442395652724</v>
      </c>
      <c r="G75" s="79">
        <f ca="1">PERCENTILE(K2:K53,5/6)</f>
        <v>10.484136539927558</v>
      </c>
      <c r="H75" s="79"/>
      <c r="I75" s="79"/>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row>
    <row r="76" spans="1:177" x14ac:dyDescent="0.2">
      <c r="A76" s="20">
        <v>75</v>
      </c>
      <c r="B76">
        <v>4.4822054400000004</v>
      </c>
      <c r="C76" s="19">
        <v>4.6762966099999996</v>
      </c>
      <c r="D76" s="79"/>
      <c r="E76" s="79" t="s">
        <v>44</v>
      </c>
      <c r="F76" s="79">
        <f ca="1">MEDIAN(J2:J53)</f>
        <v>5.9778139928798435</v>
      </c>
      <c r="G76" s="79">
        <f ca="1">MEDIAN(K2:K53)</f>
        <v>8.9311886960292632</v>
      </c>
      <c r="H76" s="79"/>
      <c r="I76" s="79"/>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row>
    <row r="77" spans="1:177" x14ac:dyDescent="0.2">
      <c r="A77" s="19">
        <v>76</v>
      </c>
      <c r="B77">
        <v>4.3412921999999998</v>
      </c>
      <c r="C77" s="19">
        <v>4.0240330999999996</v>
      </c>
      <c r="H77" t="s">
        <v>48</v>
      </c>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row>
    <row r="78" spans="1:177" x14ac:dyDescent="0.2">
      <c r="A78" s="19">
        <v>77</v>
      </c>
      <c r="B78">
        <v>2.6233265499999998</v>
      </c>
      <c r="C78" s="19">
        <v>4.44153764</v>
      </c>
      <c r="E78" s="59" t="s">
        <v>30</v>
      </c>
      <c r="F78" s="22">
        <f ca="1">(G75-G74)/(F75-F74)</f>
        <v>1.4329976546147409</v>
      </c>
      <c r="G78" s="22"/>
      <c r="H78" s="73" t="s">
        <v>30</v>
      </c>
      <c r="I78" s="22">
        <f ca="1">mMed</f>
        <v>1.4329976546147409</v>
      </c>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row>
    <row r="79" spans="1:177" x14ac:dyDescent="0.2">
      <c r="A79" s="20">
        <v>78</v>
      </c>
      <c r="B79">
        <v>5.7589141000000001</v>
      </c>
      <c r="C79" s="19">
        <v>6.3190208200000004</v>
      </c>
      <c r="E79" s="59" t="s">
        <v>32</v>
      </c>
      <c r="F79" s="22">
        <f ca="1">G74-mMed*F74</f>
        <v>-1.5703031258849192</v>
      </c>
      <c r="G79" s="22"/>
      <c r="H79" s="73" t="s">
        <v>32</v>
      </c>
      <c r="I79" s="22">
        <f ca="1">G76-I78*F76</f>
        <v>0.36499526450926822</v>
      </c>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row>
    <row r="80" spans="1:177" x14ac:dyDescent="0.2">
      <c r="A80" s="19">
        <v>79</v>
      </c>
      <c r="B80">
        <v>1.39826337</v>
      </c>
      <c r="C80" s="19">
        <v>1.12138749</v>
      </c>
      <c r="E80" s="59"/>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row>
    <row r="81" spans="1:177" x14ac:dyDescent="0.2">
      <c r="A81" s="19">
        <v>80</v>
      </c>
      <c r="B81">
        <v>8.3465480200000002</v>
      </c>
      <c r="C81" s="19">
        <v>10.091565299999999</v>
      </c>
      <c r="E81" s="59" t="s">
        <v>47</v>
      </c>
      <c r="F81" s="22">
        <f ca="1">ABS(mMed*F76-G76+F79)/SQRT(F79^2+1)</f>
        <v>1.0395441398337049</v>
      </c>
      <c r="H81" t="s">
        <v>49</v>
      </c>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row>
    <row r="82" spans="1:177" x14ac:dyDescent="0.2">
      <c r="A82" s="20">
        <v>81</v>
      </c>
      <c r="B82">
        <v>5.5414155999999997</v>
      </c>
      <c r="C82" s="19">
        <v>8.21511411</v>
      </c>
      <c r="H82" s="59" t="s">
        <v>32</v>
      </c>
      <c r="I82">
        <f ca="1">$F79+($I79-$F79)/3</f>
        <v>-0.92520366242019003</v>
      </c>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row>
    <row r="83" spans="1:177" x14ac:dyDescent="0.2">
      <c r="A83" s="19">
        <v>82</v>
      </c>
      <c r="B83">
        <v>5.1856461300000003</v>
      </c>
      <c r="C83" s="19">
        <v>7.9659008900000003</v>
      </c>
      <c r="F83" s="22"/>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row>
    <row r="84" spans="1:177" x14ac:dyDescent="0.2">
      <c r="A84" s="19">
        <v>83</v>
      </c>
      <c r="B84">
        <v>2.3124036499999998</v>
      </c>
      <c r="C84" s="19">
        <v>2.1144006599999998</v>
      </c>
      <c r="E84" s="68" t="s">
        <v>45</v>
      </c>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row>
    <row r="85" spans="1:177" x14ac:dyDescent="0.2">
      <c r="A85" s="20">
        <v>84</v>
      </c>
      <c r="B85">
        <v>8.6145668200000003</v>
      </c>
      <c r="C85" s="19">
        <v>11.9266656</v>
      </c>
      <c r="E85">
        <f>0</f>
        <v>0</v>
      </c>
      <c r="F85">
        <f ca="1">I82</f>
        <v>-0.92520366242019003</v>
      </c>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row>
    <row r="86" spans="1:177" x14ac:dyDescent="0.2">
      <c r="A86" s="19">
        <v>85</v>
      </c>
      <c r="B86">
        <v>1.82822638</v>
      </c>
      <c r="C86" s="19">
        <v>-2.92768506</v>
      </c>
      <c r="E86">
        <v>10</v>
      </c>
      <c r="F86">
        <f ca="1">10*I78+I82</f>
        <v>13.404772883727221</v>
      </c>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row>
    <row r="87" spans="1:177" x14ac:dyDescent="0.2">
      <c r="A87" s="19">
        <v>86</v>
      </c>
      <c r="B87">
        <v>1.25997063</v>
      </c>
      <c r="C87" s="19">
        <v>0.88099889499999995</v>
      </c>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row>
    <row r="88" spans="1:177" x14ac:dyDescent="0.2">
      <c r="A88" s="20">
        <v>87</v>
      </c>
      <c r="B88">
        <v>5.9835337900000001</v>
      </c>
      <c r="C88" s="19">
        <v>6.7541769299999999</v>
      </c>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row>
    <row r="89" spans="1:177" x14ac:dyDescent="0.2">
      <c r="A89" s="19">
        <v>88</v>
      </c>
      <c r="B89">
        <v>8.87683015</v>
      </c>
      <c r="C89" s="19">
        <v>11.8436226</v>
      </c>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row>
    <row r="90" spans="1:177" x14ac:dyDescent="0.2">
      <c r="A90" s="19">
        <v>89</v>
      </c>
      <c r="B90">
        <v>2.3520277799999998</v>
      </c>
      <c r="C90" s="19">
        <v>-0.517630912</v>
      </c>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row>
    <row r="91" spans="1:177" x14ac:dyDescent="0.2">
      <c r="A91" s="20">
        <v>90</v>
      </c>
      <c r="B91">
        <v>6.6065631500000004</v>
      </c>
      <c r="C91" s="19">
        <v>9.5195644500000007</v>
      </c>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row>
    <row r="92" spans="1:177" x14ac:dyDescent="0.2">
      <c r="A92" s="19">
        <v>91</v>
      </c>
      <c r="B92">
        <v>4.4224595999999998</v>
      </c>
      <c r="C92" s="19">
        <v>7.0814903300000003</v>
      </c>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row>
    <row r="93" spans="1:177" x14ac:dyDescent="0.2">
      <c r="A93" s="19">
        <v>92</v>
      </c>
      <c r="B93">
        <v>8.0506673899999992</v>
      </c>
      <c r="C93" s="19">
        <v>11.573889400000001</v>
      </c>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row>
    <row r="94" spans="1:177" x14ac:dyDescent="0.2">
      <c r="A94" s="20">
        <v>93</v>
      </c>
      <c r="B94">
        <v>9.7713714700000001</v>
      </c>
      <c r="C94" s="19">
        <v>11.31715752</v>
      </c>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row>
    <row r="95" spans="1:177" x14ac:dyDescent="0.2">
      <c r="A95" s="19">
        <v>94</v>
      </c>
      <c r="B95">
        <v>6.2620883799999998</v>
      </c>
      <c r="C95" s="19">
        <v>10.6125892</v>
      </c>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row>
    <row r="96" spans="1:177" x14ac:dyDescent="0.2">
      <c r="A96" s="19">
        <v>95</v>
      </c>
      <c r="B96">
        <v>7.4445936899999996</v>
      </c>
      <c r="C96" s="19">
        <v>10.165211899999999</v>
      </c>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row>
    <row r="97" spans="1:177" x14ac:dyDescent="0.2">
      <c r="A97" s="20">
        <v>96</v>
      </c>
      <c r="B97">
        <v>4.8245429299999998</v>
      </c>
      <c r="C97" s="19">
        <v>3.8588945699999999</v>
      </c>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row>
    <row r="98" spans="1:177" x14ac:dyDescent="0.2">
      <c r="A98" s="19">
        <v>97</v>
      </c>
      <c r="B98" s="22">
        <v>5.5722248099999998</v>
      </c>
      <c r="C98" s="44">
        <v>7.5462324299999999</v>
      </c>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row>
    <row r="99" spans="1:177" x14ac:dyDescent="0.2">
      <c r="A99" s="19">
        <v>98</v>
      </c>
      <c r="B99" s="29">
        <v>4.4179373499999999</v>
      </c>
      <c r="C99" s="45">
        <v>3.4445838200000001</v>
      </c>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row>
    <row r="100" spans="1:177" x14ac:dyDescent="0.2">
      <c r="A100" s="19">
        <v>99</v>
      </c>
      <c r="B100" s="22">
        <v>8.4986549606923578</v>
      </c>
      <c r="C100" s="22">
        <v>15.265962912187948</v>
      </c>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row>
    <row r="101" spans="1:177" x14ac:dyDescent="0.2">
      <c r="A101" s="19">
        <v>100</v>
      </c>
      <c r="B101" s="22">
        <v>5.1634547445665042</v>
      </c>
      <c r="C101" s="22">
        <v>8.3874278988680597</v>
      </c>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row>
    <row r="102" spans="1:177" x14ac:dyDescent="0.2">
      <c r="A102" s="19">
        <v>101</v>
      </c>
      <c r="B102" s="22">
        <v>5.4458456762474583</v>
      </c>
      <c r="C102" s="22">
        <v>6.6681100293613467</v>
      </c>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row>
    <row r="103" spans="1:177" x14ac:dyDescent="0.2">
      <c r="A103" s="19">
        <v>102</v>
      </c>
      <c r="B103" s="22">
        <v>3.4094557169609363</v>
      </c>
      <c r="C103" s="22">
        <v>3.6520829590804085</v>
      </c>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row>
    <row r="104" spans="1:177" x14ac:dyDescent="0.2">
      <c r="A104" s="19">
        <v>103</v>
      </c>
      <c r="B104" s="22">
        <v>5.0898725373160936</v>
      </c>
      <c r="C104" s="22">
        <v>7.3529825306937582</v>
      </c>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row>
    <row r="105" spans="1:177" x14ac:dyDescent="0.2">
      <c r="A105" s="19">
        <v>104</v>
      </c>
      <c r="B105" s="22">
        <v>2.7962367993366222</v>
      </c>
      <c r="C105" s="22">
        <v>3.8294492481387614</v>
      </c>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row>
    <row r="106" spans="1:177" x14ac:dyDescent="0.2">
      <c r="A106" s="19">
        <v>105</v>
      </c>
      <c r="B106" s="22">
        <v>3.3553365657520917</v>
      </c>
      <c r="C106" s="22">
        <v>3.6434025574784514</v>
      </c>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row>
    <row r="107" spans="1:177" x14ac:dyDescent="0.2">
      <c r="A107" s="19">
        <v>106</v>
      </c>
      <c r="B107" s="22">
        <v>5.5739660508097177</v>
      </c>
      <c r="C107" s="22">
        <v>10.596846294807699</v>
      </c>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row>
    <row r="108" spans="1:177" x14ac:dyDescent="0.2">
      <c r="A108" s="19">
        <v>107</v>
      </c>
      <c r="B108" s="22">
        <v>1.1405256196458247</v>
      </c>
      <c r="C108" s="22">
        <v>1.0120546091450575</v>
      </c>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row>
    <row r="109" spans="1:177" x14ac:dyDescent="0.2">
      <c r="A109" s="19">
        <v>108</v>
      </c>
      <c r="B109" s="22">
        <v>6.0027236613643931</v>
      </c>
      <c r="C109" s="22">
        <v>7.8726365751424154</v>
      </c>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row>
    <row r="110" spans="1:177" x14ac:dyDescent="0.2">
      <c r="A110" s="19">
        <v>109</v>
      </c>
      <c r="B110" s="22">
        <v>4.2473853747116674</v>
      </c>
      <c r="C110" s="22">
        <v>5.5314138092696616</v>
      </c>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row>
    <row r="111" spans="1:177" x14ac:dyDescent="0.2">
      <c r="A111" s="19">
        <v>110</v>
      </c>
      <c r="B111" s="22">
        <v>2.5899652593558353</v>
      </c>
      <c r="C111" s="22">
        <v>2.9413220452259869</v>
      </c>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row>
    <row r="112" spans="1:177" x14ac:dyDescent="0.2">
      <c r="A112" s="19">
        <v>111</v>
      </c>
      <c r="B112" s="22">
        <v>3.8563894703487112</v>
      </c>
      <c r="C112" s="22">
        <v>4.9257543803902486</v>
      </c>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row>
    <row r="113" spans="1:177" x14ac:dyDescent="0.2">
      <c r="A113" s="19">
        <v>112</v>
      </c>
      <c r="B113" s="22">
        <v>4.3293947390416765</v>
      </c>
      <c r="C113" s="22">
        <v>5.4820662630587123</v>
      </c>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row>
    <row r="114" spans="1:177" x14ac:dyDescent="0.2">
      <c r="A114" s="19">
        <v>113</v>
      </c>
      <c r="B114" s="22">
        <v>9.488624038798692</v>
      </c>
      <c r="C114" s="22">
        <v>13.332107472922251</v>
      </c>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row>
    <row r="115" spans="1:177" x14ac:dyDescent="0.2">
      <c r="A115" s="19">
        <v>114</v>
      </c>
      <c r="B115" s="22">
        <v>1.252853786427286</v>
      </c>
      <c r="C115" s="22">
        <v>1.0100640028655623</v>
      </c>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row>
    <row r="116" spans="1:177" x14ac:dyDescent="0.2">
      <c r="A116" s="19">
        <v>115</v>
      </c>
      <c r="B116" s="22">
        <v>5.7921047390135083</v>
      </c>
      <c r="C116" s="22">
        <v>6.9372239234158073</v>
      </c>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row>
    <row r="117" spans="1:177" x14ac:dyDescent="0.2">
      <c r="A117" s="19">
        <v>116</v>
      </c>
      <c r="B117" s="22">
        <v>5.3250493749477474</v>
      </c>
      <c r="C117" s="22">
        <v>11.2900628245365</v>
      </c>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row>
    <row r="118" spans="1:177" x14ac:dyDescent="0.2">
      <c r="A118" s="19">
        <v>117</v>
      </c>
      <c r="B118" s="22">
        <v>1.6340339228916534</v>
      </c>
      <c r="C118" s="22">
        <v>3.020722199310383</v>
      </c>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row>
    <row r="119" spans="1:177" x14ac:dyDescent="0.2">
      <c r="A119" s="19">
        <v>118</v>
      </c>
      <c r="B119" s="22">
        <v>7.9459313192243197</v>
      </c>
      <c r="C119" s="22">
        <v>12.866085688882031</v>
      </c>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row>
    <row r="120" spans="1:177" x14ac:dyDescent="0.2">
      <c r="A120" s="19">
        <v>119</v>
      </c>
      <c r="B120" s="22">
        <v>4.1661267499970478</v>
      </c>
      <c r="C120" s="22">
        <v>7.4375455053121549</v>
      </c>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row>
    <row r="121" spans="1:177" x14ac:dyDescent="0.2">
      <c r="A121" s="19">
        <v>120</v>
      </c>
      <c r="B121" s="22">
        <v>0.35354353741588795</v>
      </c>
      <c r="C121" s="22">
        <v>-1.0731643416126662</v>
      </c>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row>
    <row r="122" spans="1:177" x14ac:dyDescent="0.2">
      <c r="A122" s="19">
        <v>121</v>
      </c>
      <c r="B122" s="22">
        <v>4.2728411131601867</v>
      </c>
      <c r="C122" s="22">
        <v>5.2206182647121677</v>
      </c>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row>
    <row r="123" spans="1:177" x14ac:dyDescent="0.2">
      <c r="A123" s="19">
        <v>122</v>
      </c>
      <c r="B123" s="22">
        <v>7.182313270619229</v>
      </c>
      <c r="C123" s="22">
        <v>9.864613996322797</v>
      </c>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row>
    <row r="124" spans="1:177" x14ac:dyDescent="0.2">
      <c r="A124" s="19">
        <v>123</v>
      </c>
      <c r="B124" s="22">
        <v>8.3553786900085214</v>
      </c>
      <c r="C124" s="22">
        <v>12.244021405653474</v>
      </c>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row>
    <row r="125" spans="1:177" x14ac:dyDescent="0.2">
      <c r="A125" s="19">
        <v>124</v>
      </c>
      <c r="B125" s="22">
        <v>9.5943776524206328</v>
      </c>
      <c r="C125" s="22">
        <v>14.973745581355651</v>
      </c>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row>
    <row r="126" spans="1:177" x14ac:dyDescent="0.2">
      <c r="A126" s="19">
        <v>125</v>
      </c>
      <c r="B126" s="22">
        <v>2.4221504716819453</v>
      </c>
      <c r="C126" s="22">
        <v>2.1387712771999832</v>
      </c>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row>
    <row r="127" spans="1:177" x14ac:dyDescent="0.2">
      <c r="A127" s="19">
        <v>126</v>
      </c>
      <c r="B127" s="22">
        <v>8.8349732676527726</v>
      </c>
      <c r="C127" s="22">
        <v>11.917701081681987</v>
      </c>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row>
    <row r="128" spans="1:177" x14ac:dyDescent="0.2">
      <c r="A128" s="19">
        <v>127</v>
      </c>
      <c r="B128" s="22">
        <v>6.3462433024678511</v>
      </c>
      <c r="C128" s="22">
        <v>11.0887658263538</v>
      </c>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row>
    <row r="129" spans="1:177" x14ac:dyDescent="0.2">
      <c r="A129" s="19">
        <v>128</v>
      </c>
      <c r="B129" s="22">
        <v>9.1177701257784616</v>
      </c>
      <c r="C129" s="22">
        <v>11.889390364798979</v>
      </c>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row>
    <row r="130" spans="1:177" x14ac:dyDescent="0.2">
      <c r="A130" s="19">
        <v>129</v>
      </c>
      <c r="B130" s="22">
        <v>3.4021490602585969</v>
      </c>
      <c r="C130" s="22">
        <v>7.3291441406926339</v>
      </c>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row>
    <row r="131" spans="1:177" x14ac:dyDescent="0.2">
      <c r="A131" s="19">
        <v>130</v>
      </c>
      <c r="B131" s="22">
        <v>5.0060367960099228</v>
      </c>
      <c r="C131" s="22">
        <v>5.9533080785299743</v>
      </c>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row>
    <row r="132" spans="1:177" x14ac:dyDescent="0.2">
      <c r="A132" s="19">
        <v>131</v>
      </c>
      <c r="B132" s="22">
        <v>6.8864912989983518</v>
      </c>
      <c r="C132" s="22">
        <v>9.410603282295412</v>
      </c>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row>
    <row r="133" spans="1:177" x14ac:dyDescent="0.2">
      <c r="A133" s="19">
        <v>132</v>
      </c>
      <c r="B133" s="22">
        <v>2.3657539173435982</v>
      </c>
      <c r="C133" s="22">
        <v>1.9008836040513479</v>
      </c>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row>
    <row r="134" spans="1:177" x14ac:dyDescent="0.2">
      <c r="A134" s="19">
        <v>133</v>
      </c>
      <c r="B134" s="22">
        <v>2.6830196025925201</v>
      </c>
      <c r="C134" s="22">
        <v>3.0389984183887524</v>
      </c>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row>
    <row r="135" spans="1:177" x14ac:dyDescent="0.2">
      <c r="A135" s="19">
        <v>134</v>
      </c>
      <c r="B135" s="22">
        <v>9.1500914337672956</v>
      </c>
      <c r="C135" s="22">
        <v>14.553313377781</v>
      </c>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row>
    <row r="136" spans="1:177" x14ac:dyDescent="0.2">
      <c r="A136" s="19">
        <v>135</v>
      </c>
      <c r="B136" s="22">
        <v>1.1446641872815011</v>
      </c>
      <c r="C136" s="22">
        <v>3.1697184174253565</v>
      </c>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row>
    <row r="137" spans="1:177" x14ac:dyDescent="0.2">
      <c r="A137" s="19">
        <v>136</v>
      </c>
      <c r="B137" s="22">
        <v>1.8514183165426168</v>
      </c>
      <c r="C137" s="22">
        <v>2.2694190174681865</v>
      </c>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row>
    <row r="138" spans="1:177" x14ac:dyDescent="0.2">
      <c r="A138" s="19">
        <v>137</v>
      </c>
      <c r="B138">
        <v>8.8662054094358478</v>
      </c>
      <c r="C138">
        <v>15.395163428346962</v>
      </c>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row>
    <row r="139" spans="1:177" x14ac:dyDescent="0.2">
      <c r="A139" s="19">
        <v>138</v>
      </c>
      <c r="B139">
        <v>7.2415678080261969</v>
      </c>
      <c r="C139">
        <v>9.5755070649732623</v>
      </c>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row>
    <row r="140" spans="1:177" x14ac:dyDescent="0.2">
      <c r="A140" s="19">
        <v>139</v>
      </c>
      <c r="B140">
        <v>3.5467090203525475</v>
      </c>
      <c r="C140">
        <v>8.8908244024619005</v>
      </c>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row>
    <row r="141" spans="1:177" x14ac:dyDescent="0.2">
      <c r="A141" s="19">
        <v>140</v>
      </c>
      <c r="B141">
        <v>0.76271523417664078</v>
      </c>
      <c r="C141">
        <v>0.2338329209201615</v>
      </c>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row>
    <row r="142" spans="1:177" x14ac:dyDescent="0.2">
      <c r="A142" s="19">
        <v>141</v>
      </c>
      <c r="B142">
        <v>4.8005063115632574</v>
      </c>
      <c r="C142">
        <v>5.6106886371162874</v>
      </c>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row>
    <row r="143" spans="1:177" x14ac:dyDescent="0.2">
      <c r="A143" s="19">
        <v>142</v>
      </c>
      <c r="B143">
        <v>9.9112222145109907</v>
      </c>
      <c r="C143">
        <v>14.010701314914378</v>
      </c>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row>
    <row r="144" spans="1:177" x14ac:dyDescent="0.2">
      <c r="A144" s="19">
        <v>143</v>
      </c>
      <c r="B144">
        <v>3.1298162215125824</v>
      </c>
      <c r="C144">
        <v>4.0678245265709227</v>
      </c>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row>
    <row r="145" spans="1:177" x14ac:dyDescent="0.2">
      <c r="A145" s="19">
        <v>144</v>
      </c>
      <c r="B145">
        <v>6.6182337976023771</v>
      </c>
      <c r="C145">
        <v>10.934469818299988</v>
      </c>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row>
    <row r="146" spans="1:177" x14ac:dyDescent="0.2">
      <c r="A146" s="19">
        <v>145</v>
      </c>
      <c r="B146">
        <v>0.8525446832435013</v>
      </c>
      <c r="C146">
        <v>2.9996479371763423</v>
      </c>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row>
    <row r="147" spans="1:177" x14ac:dyDescent="0.2">
      <c r="A147" s="19">
        <v>146</v>
      </c>
      <c r="B147">
        <v>8.0919079664045395</v>
      </c>
      <c r="C147">
        <v>12.022468542541647</v>
      </c>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row>
    <row r="148" spans="1:177" x14ac:dyDescent="0.2">
      <c r="A148" s="19">
        <v>147</v>
      </c>
      <c r="B148">
        <v>5.4461115917511389</v>
      </c>
      <c r="C148">
        <v>7.1403852577179636</v>
      </c>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row>
    <row r="149" spans="1:177" x14ac:dyDescent="0.2">
      <c r="A149" s="19">
        <v>148</v>
      </c>
      <c r="B149">
        <v>1.1377542072032565</v>
      </c>
      <c r="C149">
        <v>4.1653095983966999</v>
      </c>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row>
    <row r="150" spans="1:177" x14ac:dyDescent="0.2">
      <c r="A150" s="19">
        <v>149</v>
      </c>
      <c r="B150">
        <v>8.0900216626433252</v>
      </c>
      <c r="C150">
        <v>10.603349573558262</v>
      </c>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row>
    <row r="151" spans="1:177" x14ac:dyDescent="0.2">
      <c r="A151" s="19">
        <v>150</v>
      </c>
      <c r="B151">
        <v>6.8236248933967891</v>
      </c>
      <c r="C151">
        <v>12.354040682638001</v>
      </c>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row>
    <row r="152" spans="1:177" x14ac:dyDescent="0.2">
      <c r="A152" s="19">
        <v>151</v>
      </c>
      <c r="B152">
        <v>5.3397351752720468</v>
      </c>
      <c r="C152">
        <v>7.1779337361530198</v>
      </c>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row>
    <row r="153" spans="1:177" x14ac:dyDescent="0.2">
      <c r="A153" s="19">
        <v>152</v>
      </c>
      <c r="B153">
        <v>6.9202326293888312</v>
      </c>
      <c r="C153">
        <v>8.9745040915337775</v>
      </c>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row>
    <row r="154" spans="1:177" x14ac:dyDescent="0.2">
      <c r="A154" s="19">
        <v>153</v>
      </c>
      <c r="B154" s="22">
        <v>3.2384547362536154</v>
      </c>
      <c r="C154" s="22">
        <v>4.3544413035996898</v>
      </c>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row>
    <row r="155" spans="1:177" x14ac:dyDescent="0.2">
      <c r="A155" s="19">
        <v>154</v>
      </c>
      <c r="B155" s="22">
        <v>9.8373755329406993</v>
      </c>
      <c r="C155" s="22">
        <v>15.801176329166585</v>
      </c>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row>
    <row r="156" spans="1:177" x14ac:dyDescent="0.2">
      <c r="A156" s="19">
        <v>155</v>
      </c>
      <c r="B156" s="22">
        <v>4.8256411591609805</v>
      </c>
      <c r="C156" s="22">
        <v>6.1600312882596793</v>
      </c>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row>
    <row r="157" spans="1:177" x14ac:dyDescent="0.2">
      <c r="A157" s="19">
        <v>156</v>
      </c>
      <c r="B157" s="22">
        <v>7.5222741385832492</v>
      </c>
      <c r="C157" s="22">
        <v>10.398178080808218</v>
      </c>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row>
    <row r="158" spans="1:177" x14ac:dyDescent="0.2">
      <c r="A158" s="19">
        <v>157</v>
      </c>
      <c r="B158" s="22">
        <v>7.2810892925524584</v>
      </c>
      <c r="C158" s="22">
        <v>9.7350388718327459</v>
      </c>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row>
    <row r="159" spans="1:177" x14ac:dyDescent="0.2">
      <c r="A159" s="19">
        <v>158</v>
      </c>
      <c r="B159" s="22">
        <v>6.5764931629664947</v>
      </c>
      <c r="C159" s="22">
        <v>13.218822693597421</v>
      </c>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row>
    <row r="160" spans="1:177" x14ac:dyDescent="0.2">
      <c r="A160" s="19">
        <v>159</v>
      </c>
      <c r="B160" s="22">
        <v>7.1432618799211589</v>
      </c>
      <c r="C160" s="22">
        <v>9.2497141559072418</v>
      </c>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row>
    <row r="161" spans="1:177" x14ac:dyDescent="0.2">
      <c r="A161" s="19">
        <v>160</v>
      </c>
      <c r="B161" s="22">
        <v>2.3790581557966028</v>
      </c>
      <c r="C161" s="22">
        <v>5.6357215776136949</v>
      </c>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row>
    <row r="162" spans="1:177" x14ac:dyDescent="0.2">
      <c r="A162" s="19">
        <v>161</v>
      </c>
      <c r="B162" s="22">
        <v>4.3820515385193133</v>
      </c>
      <c r="C162" s="22">
        <v>4.9365147229767743</v>
      </c>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row>
    <row r="163" spans="1:177" x14ac:dyDescent="0.2">
      <c r="A163" s="19">
        <v>162</v>
      </c>
      <c r="B163" s="22">
        <v>1.7286565252373598</v>
      </c>
      <c r="C163" s="22">
        <v>1.4654855864438978</v>
      </c>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row>
    <row r="164" spans="1:177" x14ac:dyDescent="0.2">
      <c r="A164" s="19">
        <v>163</v>
      </c>
      <c r="B164" s="22">
        <v>5.4932355305844798</v>
      </c>
      <c r="C164" s="22">
        <v>8.8656207961652012</v>
      </c>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row>
    <row r="165" spans="1:177" x14ac:dyDescent="0.2">
      <c r="A165" s="19">
        <v>164</v>
      </c>
      <c r="B165" s="22">
        <v>9.9656062706024162</v>
      </c>
      <c r="C165" s="22">
        <v>13.997749013626128</v>
      </c>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row>
    <row r="166" spans="1:177" x14ac:dyDescent="0.2">
      <c r="A166" s="19">
        <v>165</v>
      </c>
      <c r="B166" s="22">
        <v>3.0401163617295479</v>
      </c>
      <c r="C166" s="22">
        <v>3.5833705441942101</v>
      </c>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row>
    <row r="167" spans="1:177" x14ac:dyDescent="0.2">
      <c r="A167" s="19">
        <v>166</v>
      </c>
      <c r="B167" s="22">
        <v>8.6908914981058629</v>
      </c>
      <c r="C167" s="22">
        <v>15.603789463461201</v>
      </c>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row>
    <row r="168" spans="1:177" x14ac:dyDescent="0.2">
      <c r="A168" s="19">
        <v>167</v>
      </c>
      <c r="B168" s="22">
        <v>5.6949934178282025</v>
      </c>
      <c r="C168" s="22">
        <v>7.5872591807906486</v>
      </c>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row>
    <row r="169" spans="1:177" x14ac:dyDescent="0.2">
      <c r="A169" s="19">
        <v>168</v>
      </c>
      <c r="B169" s="22">
        <v>5.7103770203424009</v>
      </c>
      <c r="C169" s="22">
        <v>7.2397772694645726</v>
      </c>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row>
    <row r="170" spans="1:177" x14ac:dyDescent="0.2">
      <c r="A170" s="19">
        <v>169</v>
      </c>
      <c r="B170" s="22">
        <v>7.8580010287960045</v>
      </c>
      <c r="C170" s="22">
        <v>12.828081007665793</v>
      </c>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row>
    <row r="171" spans="1:177" x14ac:dyDescent="0.2">
      <c r="A171" s="19">
        <v>170</v>
      </c>
      <c r="B171" s="22">
        <v>3.7446948913362732</v>
      </c>
      <c r="C171" s="22">
        <v>4.4641817735593659</v>
      </c>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row>
    <row r="172" spans="1:177" x14ac:dyDescent="0.2">
      <c r="A172" s="19">
        <v>171</v>
      </c>
      <c r="B172" s="22">
        <v>8.7780746245692143</v>
      </c>
      <c r="C172" s="22">
        <v>13.506420648081406</v>
      </c>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row>
    <row r="173" spans="1:177" x14ac:dyDescent="0.2">
      <c r="A173" s="19">
        <v>172</v>
      </c>
      <c r="B173" s="22">
        <v>7.3103128496753573</v>
      </c>
      <c r="C173" s="22">
        <v>10.56882331609917</v>
      </c>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row>
    <row r="174" spans="1:177" x14ac:dyDescent="0.2">
      <c r="A174" s="19">
        <v>173</v>
      </c>
      <c r="B174" s="22">
        <v>4.2856205396178044</v>
      </c>
      <c r="C174" s="22">
        <v>5.7101114324544113</v>
      </c>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row>
    <row r="175" spans="1:177" x14ac:dyDescent="0.2">
      <c r="A175" s="19">
        <v>174</v>
      </c>
      <c r="B175" s="22">
        <v>6.3223547334367414</v>
      </c>
      <c r="C175" s="22">
        <v>8.2132773358906981</v>
      </c>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row>
    <row r="176" spans="1:177" x14ac:dyDescent="0.2">
      <c r="A176" s="19">
        <v>175</v>
      </c>
      <c r="B176">
        <v>2.2315282967237082</v>
      </c>
      <c r="C176">
        <v>2.4042547655017708</v>
      </c>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row>
    <row r="177" spans="1:177" x14ac:dyDescent="0.2">
      <c r="A177" s="19">
        <v>176</v>
      </c>
      <c r="B177">
        <v>3.50680669059515</v>
      </c>
      <c r="C177">
        <v>4.9167801990209981</v>
      </c>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row>
    <row r="178" spans="1:177" x14ac:dyDescent="0.2">
      <c r="A178" s="19">
        <v>177</v>
      </c>
      <c r="B178">
        <v>5.3679291962647957</v>
      </c>
      <c r="C178">
        <v>6.5109667962489217</v>
      </c>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row>
    <row r="179" spans="1:177" x14ac:dyDescent="0.2">
      <c r="A179" s="19">
        <v>178</v>
      </c>
      <c r="B179">
        <v>7.2518105835745672</v>
      </c>
      <c r="C179">
        <v>11.875647018657912</v>
      </c>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row>
    <row r="180" spans="1:177" x14ac:dyDescent="0.2">
      <c r="A180" s="19">
        <v>179</v>
      </c>
      <c r="B180">
        <v>3.2648962740822185E-2</v>
      </c>
      <c r="C180">
        <v>0.14112108804542001</v>
      </c>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row>
    <row r="181" spans="1:177" x14ac:dyDescent="0.2">
      <c r="A181" s="19">
        <v>180</v>
      </c>
      <c r="B181">
        <v>3.1214132439063502</v>
      </c>
      <c r="C181">
        <v>3.8316182739838296</v>
      </c>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row>
    <row r="182" spans="1:177" x14ac:dyDescent="0.2">
      <c r="A182" s="19">
        <v>181</v>
      </c>
      <c r="B182">
        <v>6.2890043826908126</v>
      </c>
      <c r="C182">
        <v>12.751292336237183</v>
      </c>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row>
    <row r="183" spans="1:177" x14ac:dyDescent="0.2">
      <c r="A183" s="19">
        <v>182</v>
      </c>
      <c r="B183">
        <v>1.3086412443964068</v>
      </c>
      <c r="C183">
        <v>3.6081103627702</v>
      </c>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row>
    <row r="184" spans="1:177" x14ac:dyDescent="0.2">
      <c r="A184" s="19">
        <v>183</v>
      </c>
      <c r="B184">
        <v>2.3217560734071774</v>
      </c>
      <c r="C184">
        <v>2.9248271345654651</v>
      </c>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row>
    <row r="185" spans="1:177" x14ac:dyDescent="0.2">
      <c r="A185" s="19">
        <v>184</v>
      </c>
      <c r="B185">
        <v>0.14145823444282613</v>
      </c>
      <c r="C185">
        <v>-0.83671946230057703</v>
      </c>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row>
    <row r="186" spans="1:177" x14ac:dyDescent="0.2">
      <c r="A186" s="19">
        <v>185</v>
      </c>
      <c r="B186">
        <v>8.1699973206037448</v>
      </c>
      <c r="C186">
        <v>11.341782431199082</v>
      </c>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row>
    <row r="187" spans="1:177" x14ac:dyDescent="0.2">
      <c r="A187" s="19">
        <v>186</v>
      </c>
      <c r="B187">
        <v>8.0057885833686253</v>
      </c>
      <c r="C187">
        <v>10.376369834430827</v>
      </c>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row>
    <row r="188" spans="1:177" x14ac:dyDescent="0.2">
      <c r="A188" s="19">
        <v>187</v>
      </c>
      <c r="B188">
        <v>6.519533521942888</v>
      </c>
      <c r="C188">
        <v>9.254708349873745</v>
      </c>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row>
    <row r="189" spans="1:177" x14ac:dyDescent="0.2">
      <c r="A189" s="19">
        <v>188</v>
      </c>
      <c r="B189">
        <v>9.1345655578800589E-2</v>
      </c>
      <c r="C189">
        <v>-1.4671504185821658</v>
      </c>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row>
    <row r="190" spans="1:177" x14ac:dyDescent="0.2">
      <c r="A190" s="19">
        <v>189</v>
      </c>
      <c r="B190">
        <v>1.101807709501168</v>
      </c>
      <c r="C190">
        <v>0.46254609360549703</v>
      </c>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row>
    <row r="191" spans="1:177" x14ac:dyDescent="0.2">
      <c r="A191" s="19">
        <v>190</v>
      </c>
      <c r="B191">
        <v>3.6099991361880601</v>
      </c>
      <c r="C191">
        <v>5.9099133664434191</v>
      </c>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row>
    <row r="192" spans="1:177" x14ac:dyDescent="0.2">
      <c r="A192" s="19">
        <v>191</v>
      </c>
      <c r="B192">
        <v>8.862057695934995</v>
      </c>
      <c r="C192">
        <v>12.368626358792984</v>
      </c>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row>
    <row r="193" spans="1:177" x14ac:dyDescent="0.2">
      <c r="A193" s="19">
        <v>192</v>
      </c>
      <c r="B193">
        <v>6.6372141472336654</v>
      </c>
      <c r="C193">
        <v>9.0381054897906381</v>
      </c>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row>
    <row r="194" spans="1:177" x14ac:dyDescent="0.2">
      <c r="A194" s="19">
        <v>193</v>
      </c>
      <c r="B194">
        <v>7.3238383677391106</v>
      </c>
      <c r="C194">
        <v>9.8486686017351293</v>
      </c>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row>
    <row r="195" spans="1:177" x14ac:dyDescent="0.2">
      <c r="A195" s="19">
        <v>194</v>
      </c>
      <c r="B195">
        <v>3.6183896033488883</v>
      </c>
      <c r="C195">
        <v>4.3987562597794678</v>
      </c>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row>
    <row r="196" spans="1:177" x14ac:dyDescent="0.2">
      <c r="A196" s="19">
        <v>195</v>
      </c>
      <c r="B196">
        <v>7.8962395661564555</v>
      </c>
      <c r="C196">
        <v>10.467689897148318</v>
      </c>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row>
    <row r="197" spans="1:177" x14ac:dyDescent="0.2">
      <c r="A197" s="19">
        <v>196</v>
      </c>
      <c r="B197">
        <v>0.76803770988060238</v>
      </c>
      <c r="C197">
        <v>-0.17529515458519196</v>
      </c>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row>
    <row r="198" spans="1:177" x14ac:dyDescent="0.2">
      <c r="A198" s="19">
        <v>197</v>
      </c>
      <c r="B198">
        <v>3.0020486930644386</v>
      </c>
      <c r="C198">
        <v>4.4511516805145366</v>
      </c>
      <c r="X198" s="18"/>
      <c r="Y198" s="18"/>
      <c r="Z198" s="18"/>
      <c r="AA198" s="18"/>
      <c r="AB198" s="18"/>
      <c r="AC198" s="18"/>
      <c r="AD198" s="18"/>
      <c r="AE198" s="18"/>
      <c r="AF198" s="18"/>
      <c r="AG198" s="18"/>
      <c r="AH198" s="18"/>
      <c r="AI198" s="18"/>
      <c r="AJ198" s="18"/>
      <c r="AK198" s="18"/>
      <c r="AL198" s="18"/>
      <c r="AM198" s="18"/>
      <c r="AN198" s="18"/>
      <c r="AO198" s="18"/>
      <c r="AP198" s="18"/>
      <c r="AQ198" s="18"/>
      <c r="AR198" s="18"/>
      <c r="AS198" s="18"/>
      <c r="AT198" s="18"/>
      <c r="AU198" s="18"/>
      <c r="AV198" s="18"/>
      <c r="AW198" s="18"/>
      <c r="AX198" s="18"/>
      <c r="AY198" s="18"/>
      <c r="AZ198" s="18"/>
      <c r="BA198" s="18"/>
      <c r="BB198" s="18"/>
      <c r="BC198" s="18"/>
      <c r="BD198" s="18"/>
      <c r="BE198" s="18"/>
      <c r="BF198" s="18"/>
      <c r="BG198" s="18"/>
      <c r="BH198" s="18"/>
      <c r="BI198" s="18"/>
      <c r="BJ198" s="18"/>
      <c r="BK198" s="18"/>
      <c r="BL198" s="18"/>
      <c r="BM198" s="18"/>
      <c r="BN198" s="18"/>
      <c r="BO198" s="18"/>
      <c r="BP198" s="18"/>
      <c r="BQ198" s="18"/>
      <c r="BR198" s="18"/>
      <c r="BS198" s="18"/>
      <c r="BT198" s="18"/>
      <c r="BU198" s="18"/>
      <c r="BV198" s="18"/>
      <c r="BW198" s="18"/>
      <c r="BX198" s="18"/>
      <c r="BY198" s="18"/>
      <c r="BZ198" s="18"/>
      <c r="CA198" s="18"/>
      <c r="CB198" s="18"/>
      <c r="CC198" s="18"/>
      <c r="CD198" s="18"/>
      <c r="CE198" s="18"/>
      <c r="CF198" s="18"/>
      <c r="CG198" s="18"/>
      <c r="CH198" s="18"/>
      <c r="CI198" s="18"/>
      <c r="CJ198" s="18"/>
      <c r="CK198" s="18"/>
      <c r="CL198" s="18"/>
      <c r="CM198" s="18"/>
      <c r="CN198" s="18"/>
      <c r="CO198" s="18"/>
      <c r="CP198" s="18"/>
      <c r="CQ198" s="18"/>
      <c r="CR198" s="18"/>
      <c r="CS198" s="18"/>
      <c r="CT198" s="18"/>
      <c r="CU198" s="18"/>
      <c r="CV198" s="18"/>
      <c r="CW198" s="18"/>
      <c r="CX198" s="18"/>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row>
    <row r="199" spans="1:177" x14ac:dyDescent="0.2">
      <c r="A199" s="19">
        <v>198</v>
      </c>
      <c r="B199">
        <v>6.0178781402330994</v>
      </c>
      <c r="C199">
        <v>7.3870964732148332</v>
      </c>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row>
    <row r="200" spans="1:177" x14ac:dyDescent="0.2">
      <c r="A200" s="19">
        <v>199</v>
      </c>
      <c r="B200">
        <v>1.6954447009960338</v>
      </c>
      <c r="C200">
        <v>1.7662608069999726</v>
      </c>
      <c r="X200" s="18"/>
      <c r="Y200" s="18"/>
      <c r="Z200" s="18"/>
      <c r="AA200" s="18"/>
      <c r="AB200" s="18"/>
      <c r="AC200" s="18"/>
      <c r="AD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8"/>
      <c r="CC200" s="18"/>
      <c r="CD200" s="18"/>
      <c r="CE200" s="18"/>
      <c r="CF200" s="18"/>
      <c r="CG200" s="18"/>
      <c r="CH200" s="18"/>
      <c r="CI200" s="18"/>
      <c r="CJ200" s="18"/>
      <c r="CK200" s="18"/>
      <c r="CL200" s="18"/>
      <c r="CM200" s="18"/>
      <c r="CN200" s="18"/>
      <c r="CO200" s="18"/>
      <c r="CP200" s="18"/>
      <c r="CQ200" s="18"/>
      <c r="CR200" s="18"/>
      <c r="CS200" s="18"/>
      <c r="CT200" s="18"/>
      <c r="CU200" s="18"/>
      <c r="CV200" s="18"/>
      <c r="CW200" s="18"/>
      <c r="CX200" s="18"/>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row>
    <row r="201" spans="1:177" x14ac:dyDescent="0.2">
      <c r="A201" s="19">
        <v>200</v>
      </c>
      <c r="B201">
        <v>4.0071369326860351</v>
      </c>
      <c r="C201">
        <v>5.8149025862845107</v>
      </c>
      <c r="X201" s="18"/>
      <c r="Y201" s="18"/>
      <c r="Z201" s="18"/>
      <c r="AA201" s="18"/>
      <c r="AB201" s="18"/>
      <c r="AC201" s="18"/>
      <c r="AD201" s="18"/>
      <c r="AE201" s="18"/>
      <c r="AF201" s="18"/>
      <c r="AG201" s="18"/>
      <c r="AH201" s="18"/>
      <c r="AI201" s="18"/>
      <c r="AJ201" s="18"/>
      <c r="AK201" s="18"/>
      <c r="AL201" s="18"/>
      <c r="AM201" s="18"/>
      <c r="AN201" s="18"/>
      <c r="AO201" s="18"/>
      <c r="AP201" s="18"/>
      <c r="AQ201" s="18"/>
      <c r="AR201" s="18"/>
      <c r="AS201" s="18"/>
      <c r="AT201" s="18"/>
      <c r="AU201" s="18"/>
      <c r="AV201" s="18"/>
      <c r="AW201" s="18"/>
      <c r="AX201" s="18"/>
      <c r="AY201" s="18"/>
      <c r="AZ201" s="18"/>
      <c r="BA201" s="18"/>
      <c r="BB201" s="18"/>
      <c r="BC201" s="18"/>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c r="CA201" s="18"/>
      <c r="CB201" s="18"/>
      <c r="CC201" s="18"/>
      <c r="CD201" s="18"/>
      <c r="CE201" s="18"/>
      <c r="CF201" s="18"/>
      <c r="CG201" s="18"/>
      <c r="CH201" s="18"/>
      <c r="CI201" s="18"/>
      <c r="CJ201" s="18"/>
      <c r="CK201" s="18"/>
      <c r="CL201" s="18"/>
      <c r="CM201" s="18"/>
      <c r="CN201" s="18"/>
      <c r="CO201" s="18"/>
      <c r="CP201" s="18"/>
      <c r="CQ201" s="18"/>
      <c r="CR201" s="18"/>
      <c r="CS201" s="18"/>
      <c r="CT201" s="18"/>
      <c r="CU201" s="18"/>
      <c r="CV201" s="18"/>
      <c r="CW201" s="18"/>
      <c r="CX201" s="18"/>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row>
    <row r="202" spans="1:177" x14ac:dyDescent="0.2">
      <c r="A202" s="19">
        <v>201</v>
      </c>
      <c r="B202">
        <v>1.9686569618121053</v>
      </c>
      <c r="C202">
        <v>1.9841783753660602</v>
      </c>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18"/>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row>
    <row r="203" spans="1:177" x14ac:dyDescent="0.2">
      <c r="A203" s="19">
        <v>202</v>
      </c>
      <c r="B203">
        <v>6.996969959662005</v>
      </c>
      <c r="C203">
        <v>8.8053679620889831</v>
      </c>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18"/>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row>
    <row r="204" spans="1:177" x14ac:dyDescent="0.2">
      <c r="A204" s="19">
        <v>203</v>
      </c>
      <c r="B204">
        <v>5.9881481452474805</v>
      </c>
      <c r="C204">
        <v>8.7308597667403127</v>
      </c>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row>
    <row r="205" spans="1:177" x14ac:dyDescent="0.2">
      <c r="A205" s="19">
        <v>204</v>
      </c>
      <c r="B205">
        <v>3.308265585188872</v>
      </c>
      <c r="C205">
        <v>6.8379327276228423</v>
      </c>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c r="BN205" s="18"/>
      <c r="BO205" s="18"/>
      <c r="BP205" s="18"/>
      <c r="BQ205" s="18"/>
      <c r="BR205" s="18"/>
      <c r="BS205" s="18"/>
      <c r="BT205" s="18"/>
      <c r="BU205" s="18"/>
      <c r="BV205" s="18"/>
      <c r="BW205" s="18"/>
      <c r="BX205" s="18"/>
      <c r="BY205" s="18"/>
      <c r="BZ205" s="18"/>
      <c r="CA205" s="18"/>
      <c r="CB205" s="18"/>
      <c r="CC205" s="18"/>
      <c r="CD205" s="18"/>
      <c r="CE205" s="18"/>
      <c r="CF205" s="18"/>
      <c r="CG205" s="18"/>
      <c r="CH205" s="18"/>
      <c r="CI205" s="18"/>
      <c r="CJ205" s="18"/>
      <c r="CK205" s="18"/>
      <c r="CL205" s="18"/>
      <c r="CM205" s="18"/>
      <c r="CN205" s="18"/>
      <c r="CO205" s="18"/>
      <c r="CP205" s="18"/>
      <c r="CQ205" s="18"/>
      <c r="CR205" s="18"/>
      <c r="CS205" s="18"/>
      <c r="CT205" s="18"/>
      <c r="CU205" s="18"/>
      <c r="CV205" s="18"/>
      <c r="CW205" s="18"/>
      <c r="CX205" s="18"/>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row>
    <row r="206" spans="1:177" x14ac:dyDescent="0.2">
      <c r="A206" s="19">
        <v>205</v>
      </c>
      <c r="B206">
        <v>9.041516206091643</v>
      </c>
      <c r="C206">
        <v>12.043639779605522</v>
      </c>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row>
    <row r="207" spans="1:177" x14ac:dyDescent="0.2">
      <c r="A207" s="19">
        <v>206</v>
      </c>
      <c r="B207">
        <v>6.5727778271282133</v>
      </c>
      <c r="C207">
        <v>8.7475985828241836</v>
      </c>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row>
    <row r="208" spans="1:177" x14ac:dyDescent="0.2">
      <c r="A208" s="19">
        <v>207</v>
      </c>
      <c r="B208">
        <v>0.38803442786040421</v>
      </c>
      <c r="C208">
        <v>-0.84365506804234947</v>
      </c>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row>
    <row r="209" spans="1:177" x14ac:dyDescent="0.2">
      <c r="A209" s="19">
        <v>208</v>
      </c>
      <c r="B209">
        <v>1.5051788029239521</v>
      </c>
      <c r="C209">
        <v>4.9638057506063475</v>
      </c>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18"/>
      <c r="BS209" s="18"/>
      <c r="BT209" s="18"/>
      <c r="BU209" s="18"/>
      <c r="BV209" s="18"/>
      <c r="BW209" s="18"/>
      <c r="BX209" s="18"/>
      <c r="BY209" s="18"/>
      <c r="BZ209" s="18"/>
      <c r="CA209" s="18"/>
      <c r="CB209" s="18"/>
      <c r="CC209" s="18"/>
      <c r="CD209" s="18"/>
      <c r="CE209" s="18"/>
      <c r="CF209" s="18"/>
      <c r="CG209" s="18"/>
      <c r="CH209" s="18"/>
      <c r="CI209" s="18"/>
      <c r="CJ209" s="18"/>
      <c r="CK209" s="18"/>
      <c r="CL209" s="18"/>
      <c r="CM209" s="18"/>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row>
    <row r="210" spans="1:177" x14ac:dyDescent="0.2">
      <c r="A210" s="19">
        <v>209</v>
      </c>
      <c r="B210">
        <v>5.4429712832420085</v>
      </c>
      <c r="C210">
        <v>7.6258458572340526</v>
      </c>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c r="BN210" s="18"/>
      <c r="BO210" s="18"/>
      <c r="BP210" s="18"/>
      <c r="BQ210" s="18"/>
      <c r="BR210" s="18"/>
      <c r="BS210" s="18"/>
      <c r="BT210" s="18"/>
      <c r="BU210" s="18"/>
      <c r="BV210" s="18"/>
      <c r="BW210" s="18"/>
      <c r="BX210" s="18"/>
      <c r="BY210" s="18"/>
      <c r="BZ210" s="18"/>
      <c r="CA210" s="18"/>
      <c r="CB210" s="18"/>
      <c r="CC210" s="18"/>
      <c r="CD210" s="18"/>
      <c r="CE210" s="18"/>
      <c r="CF210" s="18"/>
      <c r="CG210" s="18"/>
      <c r="CH210" s="18"/>
      <c r="CI210" s="18"/>
      <c r="CJ210" s="18"/>
      <c r="CK210" s="18"/>
      <c r="CL210" s="18"/>
      <c r="CM210" s="18"/>
      <c r="CN210" s="18"/>
      <c r="CO210" s="18"/>
      <c r="CP210" s="18"/>
      <c r="CQ210" s="18"/>
      <c r="CR210" s="18"/>
      <c r="CS210" s="18"/>
      <c r="CT210" s="18"/>
      <c r="CU210" s="18"/>
      <c r="CV210" s="18"/>
      <c r="CW210" s="18"/>
      <c r="CX210" s="18"/>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row>
    <row r="211" spans="1:177" x14ac:dyDescent="0.2">
      <c r="A211" s="19">
        <v>210</v>
      </c>
      <c r="B211" s="22">
        <v>9.4908536981671787</v>
      </c>
      <c r="C211" s="22">
        <v>13.202516086178253</v>
      </c>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c r="BN211" s="18"/>
      <c r="BO211" s="18"/>
      <c r="BP211" s="18"/>
      <c r="BQ211" s="18"/>
      <c r="BR211" s="18"/>
      <c r="BS211" s="18"/>
      <c r="BT211" s="18"/>
      <c r="BU211" s="18"/>
      <c r="BV211" s="18"/>
      <c r="BW211" s="18"/>
      <c r="BX211" s="18"/>
      <c r="BY211" s="18"/>
      <c r="BZ211" s="18"/>
      <c r="CA211" s="18"/>
      <c r="CB211" s="18"/>
      <c r="CC211" s="18"/>
      <c r="CD211" s="18"/>
      <c r="CE211" s="18"/>
      <c r="CF211" s="18"/>
      <c r="CG211" s="18"/>
      <c r="CH211" s="18"/>
      <c r="CI211" s="18"/>
      <c r="CJ211" s="18"/>
      <c r="CK211" s="18"/>
      <c r="CL211" s="18"/>
      <c r="CM211" s="18"/>
      <c r="CN211" s="18"/>
      <c r="CO211" s="18"/>
      <c r="CP211" s="18"/>
      <c r="CQ211" s="18"/>
      <c r="CR211" s="18"/>
      <c r="CS211" s="18"/>
      <c r="CT211" s="18"/>
      <c r="CU211" s="18"/>
      <c r="CV211" s="18"/>
      <c r="CW211" s="18"/>
      <c r="CX211" s="18"/>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row>
    <row r="212" spans="1:177" x14ac:dyDescent="0.2">
      <c r="A212" s="19">
        <v>211</v>
      </c>
      <c r="B212">
        <v>4.9689101028393967</v>
      </c>
      <c r="C212">
        <v>6.5161516213616197</v>
      </c>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c r="BN212" s="18"/>
      <c r="BO212" s="18"/>
      <c r="BP212" s="18"/>
      <c r="BQ212" s="18"/>
      <c r="BR212" s="18"/>
      <c r="BS212" s="18"/>
      <c r="BT212" s="18"/>
      <c r="BU212" s="18"/>
      <c r="BV212" s="18"/>
      <c r="BW212" s="18"/>
      <c r="BX212" s="18"/>
      <c r="BY212" s="18"/>
      <c r="BZ212" s="18"/>
      <c r="CA212" s="18"/>
      <c r="CB212" s="18"/>
      <c r="CC212" s="18"/>
      <c r="CD212" s="18"/>
      <c r="CE212" s="18"/>
      <c r="CF212" s="18"/>
      <c r="CG212" s="18"/>
      <c r="CH212" s="18"/>
      <c r="CI212" s="18"/>
      <c r="CJ212" s="18"/>
      <c r="CK212" s="18"/>
      <c r="CL212" s="18"/>
      <c r="CM212" s="18"/>
      <c r="CN212" s="18"/>
      <c r="CO212" s="18"/>
      <c r="CP212" s="18"/>
      <c r="CQ212" s="18"/>
      <c r="CR212" s="18"/>
      <c r="CS212" s="18"/>
      <c r="CT212" s="18"/>
      <c r="CU212" s="18"/>
      <c r="CV212" s="18"/>
      <c r="CW212" s="18"/>
      <c r="CX212" s="18"/>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c r="FC212" s="18"/>
      <c r="FD212" s="18"/>
      <c r="FE212" s="18"/>
      <c r="FF212" s="18"/>
      <c r="FG212" s="18"/>
      <c r="FH212" s="18"/>
      <c r="FI212" s="18"/>
      <c r="FJ212" s="18"/>
      <c r="FK212" s="18"/>
      <c r="FL212" s="18"/>
      <c r="FM212" s="18"/>
      <c r="FN212" s="18"/>
      <c r="FO212" s="18"/>
      <c r="FP212" s="18"/>
      <c r="FQ212" s="18"/>
      <c r="FR212" s="18"/>
      <c r="FS212" s="18"/>
      <c r="FT212" s="18"/>
      <c r="FU212" s="18"/>
    </row>
    <row r="213" spans="1:177" x14ac:dyDescent="0.2">
      <c r="A213" s="19">
        <v>212</v>
      </c>
      <c r="B213">
        <v>5.3654831771327327</v>
      </c>
      <c r="C213">
        <v>6.4624929186485636</v>
      </c>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18"/>
      <c r="BS213" s="18"/>
      <c r="BT213" s="18"/>
      <c r="BU213" s="18"/>
      <c r="BV213" s="18"/>
      <c r="BW213" s="18"/>
      <c r="BX213" s="18"/>
      <c r="BY213" s="18"/>
      <c r="BZ213" s="18"/>
      <c r="CA213" s="18"/>
      <c r="CB213" s="18"/>
      <c r="CC213" s="18"/>
      <c r="CD213" s="18"/>
      <c r="CE213" s="18"/>
      <c r="CF213" s="18"/>
      <c r="CG213" s="18"/>
      <c r="CH213" s="18"/>
      <c r="CI213" s="18"/>
      <c r="CJ213" s="18"/>
      <c r="CK213" s="18"/>
      <c r="CL213" s="18"/>
      <c r="CM213" s="18"/>
      <c r="CN213" s="18"/>
      <c r="CO213" s="18"/>
      <c r="CP213" s="18"/>
      <c r="CQ213" s="18"/>
      <c r="CR213" s="18"/>
      <c r="CS213" s="18"/>
      <c r="CT213" s="18"/>
      <c r="CU213" s="18"/>
      <c r="CV213" s="18"/>
      <c r="CW213" s="18"/>
      <c r="CX213" s="18"/>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c r="EO213" s="18"/>
      <c r="EP213" s="18"/>
      <c r="EQ213" s="18"/>
      <c r="ER213" s="18"/>
      <c r="ES213" s="18"/>
      <c r="ET213" s="18"/>
      <c r="EU213" s="18"/>
      <c r="EV213" s="18"/>
      <c r="EW213" s="18"/>
      <c r="EX213" s="18"/>
      <c r="EY213" s="18"/>
      <c r="EZ213" s="18"/>
      <c r="FA213" s="18"/>
      <c r="FB213" s="18"/>
      <c r="FC213" s="18"/>
      <c r="FD213" s="18"/>
      <c r="FE213" s="18"/>
      <c r="FF213" s="18"/>
      <c r="FG213" s="18"/>
      <c r="FH213" s="18"/>
      <c r="FI213" s="18"/>
      <c r="FJ213" s="18"/>
      <c r="FK213" s="18"/>
      <c r="FL213" s="18"/>
      <c r="FM213" s="18"/>
      <c r="FN213" s="18"/>
      <c r="FO213" s="18"/>
      <c r="FP213" s="18"/>
      <c r="FQ213" s="18"/>
      <c r="FR213" s="18"/>
      <c r="FS213" s="18"/>
      <c r="FT213" s="18"/>
      <c r="FU213" s="18"/>
    </row>
    <row r="214" spans="1:177" x14ac:dyDescent="0.2">
      <c r="A214" s="19">
        <v>213</v>
      </c>
      <c r="B214">
        <v>6.6983500438591488</v>
      </c>
      <c r="C214">
        <v>10.792994407672209</v>
      </c>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c r="BN214" s="18"/>
      <c r="BO214" s="18"/>
      <c r="BP214" s="18"/>
      <c r="BQ214" s="18"/>
      <c r="BR214" s="18"/>
      <c r="BS214" s="18"/>
      <c r="BT214" s="18"/>
      <c r="BU214" s="18"/>
      <c r="BV214" s="18"/>
      <c r="BW214" s="18"/>
      <c r="BX214" s="18"/>
      <c r="BY214" s="18"/>
      <c r="BZ214" s="18"/>
      <c r="CA214" s="18"/>
      <c r="CB214" s="18"/>
      <c r="CC214" s="18"/>
      <c r="CD214" s="18"/>
      <c r="CE214" s="18"/>
      <c r="CF214" s="18"/>
      <c r="CG214" s="18"/>
      <c r="CH214" s="18"/>
      <c r="CI214" s="18"/>
      <c r="CJ214" s="18"/>
      <c r="CK214" s="18"/>
      <c r="CL214" s="18"/>
      <c r="CM214" s="18"/>
      <c r="CN214" s="18"/>
      <c r="CO214" s="18"/>
      <c r="CP214" s="18"/>
      <c r="CQ214" s="18"/>
      <c r="CR214" s="18"/>
      <c r="CS214" s="18"/>
      <c r="CT214" s="18"/>
      <c r="CU214" s="18"/>
      <c r="CV214" s="18"/>
      <c r="CW214" s="18"/>
      <c r="CX214" s="18"/>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c r="EO214" s="18"/>
      <c r="EP214" s="18"/>
      <c r="EQ214" s="18"/>
      <c r="ER214" s="18"/>
      <c r="ES214" s="18"/>
      <c r="ET214" s="18"/>
      <c r="EU214" s="18"/>
      <c r="EV214" s="18"/>
      <c r="EW214" s="18"/>
      <c r="EX214" s="18"/>
      <c r="EY214" s="18"/>
      <c r="EZ214" s="18"/>
      <c r="FA214" s="18"/>
      <c r="FB214" s="18"/>
      <c r="FC214" s="18"/>
      <c r="FD214" s="18"/>
      <c r="FE214" s="18"/>
      <c r="FF214" s="18"/>
      <c r="FG214" s="18"/>
      <c r="FH214" s="18"/>
      <c r="FI214" s="18"/>
      <c r="FJ214" s="18"/>
      <c r="FK214" s="18"/>
      <c r="FL214" s="18"/>
      <c r="FM214" s="18"/>
      <c r="FN214" s="18"/>
      <c r="FO214" s="18"/>
      <c r="FP214" s="18"/>
      <c r="FQ214" s="18"/>
      <c r="FR214" s="18"/>
      <c r="FS214" s="18"/>
      <c r="FT214" s="18"/>
      <c r="FU214" s="18"/>
    </row>
    <row r="215" spans="1:177" x14ac:dyDescent="0.2">
      <c r="A215" s="19">
        <v>214</v>
      </c>
      <c r="B215">
        <v>1.6941838803347231</v>
      </c>
      <c r="C215">
        <v>0.83294517643265431</v>
      </c>
      <c r="X215" s="18"/>
      <c r="Y215" s="18"/>
      <c r="Z215" s="18"/>
      <c r="AA215" s="18"/>
      <c r="AB215" s="18"/>
      <c r="AC215" s="18"/>
      <c r="AD215" s="18"/>
      <c r="AE215" s="18"/>
      <c r="AF215" s="18"/>
      <c r="AG215" s="18"/>
      <c r="AH215" s="18"/>
      <c r="AI215" s="18"/>
      <c r="AJ215" s="18"/>
      <c r="AK215" s="18"/>
      <c r="AL215" s="18"/>
      <c r="AM215" s="18"/>
      <c r="AN215" s="18"/>
      <c r="AO215" s="18"/>
      <c r="AP215" s="18"/>
      <c r="AQ215" s="18"/>
      <c r="AR215" s="18"/>
      <c r="AS215" s="18"/>
      <c r="AT215" s="18"/>
      <c r="AU215" s="18"/>
      <c r="AV215" s="18"/>
      <c r="AW215" s="18"/>
      <c r="AX215" s="18"/>
      <c r="AY215" s="18"/>
      <c r="AZ215" s="18"/>
      <c r="BA215" s="18"/>
      <c r="BB215" s="18"/>
      <c r="BC215" s="18"/>
      <c r="BD215" s="18"/>
      <c r="BE215" s="18"/>
      <c r="BF215" s="18"/>
      <c r="BG215" s="18"/>
      <c r="BH215" s="18"/>
      <c r="BI215" s="18"/>
      <c r="BJ215" s="18"/>
      <c r="BK215" s="18"/>
      <c r="BL215" s="18"/>
      <c r="BM215" s="18"/>
      <c r="BN215" s="18"/>
      <c r="BO215" s="18"/>
      <c r="BP215" s="18"/>
      <c r="BQ215" s="18"/>
      <c r="BR215" s="18"/>
      <c r="BS215" s="18"/>
      <c r="BT215" s="18"/>
      <c r="BU215" s="18"/>
      <c r="BV215" s="18"/>
      <c r="BW215" s="18"/>
      <c r="BX215" s="18"/>
      <c r="BY215" s="18"/>
      <c r="BZ215" s="18"/>
      <c r="CA215" s="18"/>
      <c r="CB215" s="18"/>
      <c r="CC215" s="18"/>
      <c r="CD215" s="18"/>
      <c r="CE215" s="18"/>
      <c r="CF215" s="18"/>
      <c r="CG215" s="18"/>
      <c r="CH215" s="18"/>
      <c r="CI215" s="18"/>
      <c r="CJ215" s="18"/>
      <c r="CK215" s="18"/>
      <c r="CL215" s="18"/>
      <c r="CM215" s="18"/>
      <c r="CN215" s="18"/>
      <c r="CO215" s="18"/>
      <c r="CP215" s="18"/>
      <c r="CQ215" s="18"/>
      <c r="CR215" s="18"/>
      <c r="CS215" s="18"/>
      <c r="CT215" s="18"/>
      <c r="CU215" s="18"/>
      <c r="CV215" s="18"/>
      <c r="CW215" s="18"/>
      <c r="CX215" s="18"/>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8"/>
      <c r="EY215" s="18"/>
      <c r="EZ215" s="18"/>
      <c r="FA215" s="18"/>
      <c r="FB215" s="18"/>
      <c r="FC215" s="18"/>
      <c r="FD215" s="18"/>
      <c r="FE215" s="18"/>
      <c r="FF215" s="18"/>
      <c r="FG215" s="18"/>
      <c r="FH215" s="18"/>
      <c r="FI215" s="18"/>
      <c r="FJ215" s="18"/>
      <c r="FK215" s="18"/>
      <c r="FL215" s="18"/>
      <c r="FM215" s="18"/>
      <c r="FN215" s="18"/>
      <c r="FO215" s="18"/>
      <c r="FP215" s="18"/>
      <c r="FQ215" s="18"/>
      <c r="FR215" s="18"/>
      <c r="FS215" s="18"/>
      <c r="FT215" s="18"/>
      <c r="FU215" s="18"/>
    </row>
    <row r="216" spans="1:177" x14ac:dyDescent="0.2">
      <c r="A216" s="19">
        <v>215</v>
      </c>
      <c r="B216">
        <v>4.4844934000096437</v>
      </c>
      <c r="C216">
        <v>10.497068403577201</v>
      </c>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row>
    <row r="217" spans="1:177" x14ac:dyDescent="0.2">
      <c r="A217" s="19">
        <v>216</v>
      </c>
      <c r="B217">
        <v>7.8903828523821495</v>
      </c>
      <c r="C217">
        <v>6.7415408013276004</v>
      </c>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c r="EO217" s="18"/>
      <c r="EP217" s="18"/>
      <c r="EQ217" s="18"/>
      <c r="ER217" s="18"/>
      <c r="ES217" s="18"/>
      <c r="ET217" s="18"/>
      <c r="EU217" s="18"/>
      <c r="EV217" s="18"/>
      <c r="EW217" s="18"/>
      <c r="EX217" s="18"/>
      <c r="EY217" s="18"/>
      <c r="EZ217" s="18"/>
      <c r="FA217" s="18"/>
      <c r="FB217" s="18"/>
      <c r="FC217" s="18"/>
      <c r="FD217" s="18"/>
      <c r="FE217" s="18"/>
      <c r="FF217" s="18"/>
      <c r="FG217" s="18"/>
      <c r="FH217" s="18"/>
      <c r="FI217" s="18"/>
      <c r="FJ217" s="18"/>
      <c r="FK217" s="18"/>
      <c r="FL217" s="18"/>
      <c r="FM217" s="18"/>
      <c r="FN217" s="18"/>
      <c r="FO217" s="18"/>
      <c r="FP217" s="18"/>
      <c r="FQ217" s="18"/>
      <c r="FR217" s="18"/>
      <c r="FS217" s="18"/>
      <c r="FT217" s="18"/>
      <c r="FU217" s="18"/>
    </row>
    <row r="218" spans="1:177" x14ac:dyDescent="0.2">
      <c r="A218" s="19">
        <v>217</v>
      </c>
      <c r="B218">
        <v>8.7737972157628192</v>
      </c>
      <c r="C218">
        <v>11.901876569481338</v>
      </c>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c r="BC218" s="18"/>
      <c r="BD218" s="18"/>
      <c r="BE218" s="18"/>
      <c r="BF218" s="18"/>
      <c r="BG218" s="18"/>
      <c r="BH218" s="18"/>
      <c r="BI218" s="18"/>
      <c r="BJ218" s="18"/>
      <c r="BK218" s="18"/>
      <c r="BL218" s="18"/>
      <c r="BM218" s="18"/>
      <c r="BN218" s="18"/>
      <c r="BO218" s="18"/>
      <c r="BP218" s="18"/>
      <c r="BQ218" s="18"/>
      <c r="BR218" s="18"/>
      <c r="BS218" s="18"/>
      <c r="BT218" s="18"/>
      <c r="BU218" s="18"/>
      <c r="BV218" s="18"/>
      <c r="BW218" s="18"/>
      <c r="BX218" s="18"/>
      <c r="BY218" s="18"/>
      <c r="BZ218" s="18"/>
      <c r="CA218" s="18"/>
      <c r="CB218" s="18"/>
      <c r="CC218" s="18"/>
      <c r="CD218" s="18"/>
      <c r="CE218" s="18"/>
      <c r="CF218" s="18"/>
      <c r="CG218" s="18"/>
      <c r="CH218" s="18"/>
      <c r="CI218" s="18"/>
      <c r="CJ218" s="18"/>
      <c r="CK218" s="18"/>
      <c r="CL218" s="18"/>
      <c r="CM218" s="18"/>
      <c r="CN218" s="18"/>
      <c r="CO218" s="18"/>
      <c r="CP218" s="18"/>
      <c r="CQ218" s="18"/>
      <c r="CR218" s="18"/>
      <c r="CS218" s="18"/>
      <c r="CT218" s="18"/>
      <c r="CU218" s="18"/>
      <c r="CV218" s="18"/>
      <c r="CW218" s="18"/>
      <c r="CX218" s="18"/>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row>
    <row r="219" spans="1:177" x14ac:dyDescent="0.2">
      <c r="A219" s="19">
        <v>218</v>
      </c>
      <c r="B219" s="29">
        <v>9.1766607303114167</v>
      </c>
      <c r="C219" s="29">
        <v>13.3242806178202</v>
      </c>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18"/>
      <c r="BF219" s="18"/>
      <c r="BG219" s="18"/>
      <c r="BH219" s="18"/>
      <c r="BI219" s="18"/>
      <c r="BJ219" s="18"/>
      <c r="BK219" s="18"/>
      <c r="BL219" s="18"/>
      <c r="BM219" s="18"/>
      <c r="BN219" s="18"/>
      <c r="BO219" s="18"/>
      <c r="BP219" s="18"/>
      <c r="BQ219" s="18"/>
      <c r="BR219" s="18"/>
      <c r="BS219" s="18"/>
      <c r="BT219" s="18"/>
      <c r="BU219" s="18"/>
      <c r="BV219" s="18"/>
      <c r="BW219" s="18"/>
      <c r="BX219" s="18"/>
      <c r="BY219" s="18"/>
      <c r="BZ219" s="18"/>
      <c r="CA219" s="18"/>
      <c r="CB219" s="18"/>
      <c r="CC219" s="18"/>
      <c r="CD219" s="18"/>
      <c r="CE219" s="18"/>
      <c r="CF219" s="18"/>
      <c r="CG219" s="18"/>
      <c r="CH219" s="18"/>
      <c r="CI219" s="18"/>
      <c r="CJ219" s="18"/>
      <c r="CK219" s="18"/>
      <c r="CL219" s="18"/>
      <c r="CM219" s="18"/>
      <c r="CN219" s="18"/>
      <c r="CO219" s="18"/>
      <c r="CP219" s="18"/>
      <c r="CQ219" s="18"/>
      <c r="CR219" s="18"/>
      <c r="CS219" s="18"/>
      <c r="CT219" s="18"/>
      <c r="CU219" s="18"/>
      <c r="CV219" s="18"/>
      <c r="CW219" s="18"/>
      <c r="CX219" s="18"/>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c r="EO219" s="18"/>
      <c r="EP219" s="18"/>
      <c r="EQ219" s="18"/>
      <c r="ER219" s="18"/>
      <c r="ES219" s="18"/>
      <c r="ET219" s="18"/>
      <c r="EU219" s="18"/>
      <c r="EV219" s="18"/>
      <c r="EW219" s="18"/>
      <c r="EX219" s="18"/>
      <c r="EY219" s="18"/>
      <c r="EZ219" s="18"/>
      <c r="FA219" s="18"/>
      <c r="FB219" s="18"/>
      <c r="FC219" s="18"/>
      <c r="FD219" s="18"/>
      <c r="FE219" s="18"/>
      <c r="FF219" s="18"/>
      <c r="FG219" s="18"/>
      <c r="FH219" s="18"/>
      <c r="FI219" s="18"/>
      <c r="FJ219" s="18"/>
      <c r="FK219" s="18"/>
      <c r="FL219" s="18"/>
      <c r="FM219" s="18"/>
      <c r="FN219" s="18"/>
      <c r="FO219" s="18"/>
      <c r="FP219" s="18"/>
      <c r="FQ219" s="18"/>
      <c r="FR219" s="18"/>
      <c r="FS219" s="18"/>
      <c r="FT219" s="18"/>
      <c r="FU219" s="18"/>
    </row>
    <row r="220" spans="1:177" x14ac:dyDescent="0.2">
      <c r="A220" s="19">
        <v>219</v>
      </c>
      <c r="B220">
        <v>1.4135924929262988</v>
      </c>
      <c r="C220">
        <v>3.7481662616878935</v>
      </c>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c r="AY220" s="18"/>
      <c r="AZ220" s="18"/>
      <c r="BA220" s="18"/>
      <c r="BB220" s="18"/>
      <c r="BC220" s="18"/>
      <c r="BD220" s="18"/>
      <c r="BE220" s="18"/>
      <c r="BF220" s="18"/>
      <c r="BG220" s="18"/>
      <c r="BH220" s="18"/>
      <c r="BI220" s="18"/>
      <c r="BJ220" s="18"/>
      <c r="BK220" s="18"/>
      <c r="BL220" s="18"/>
      <c r="BM220" s="18"/>
      <c r="BN220" s="18"/>
      <c r="BO220" s="18"/>
      <c r="BP220" s="18"/>
      <c r="BQ220" s="18"/>
      <c r="BR220" s="18"/>
      <c r="BS220" s="18"/>
      <c r="BT220" s="18"/>
      <c r="BU220" s="18"/>
      <c r="BV220" s="18"/>
      <c r="BW220" s="18"/>
      <c r="BX220" s="18"/>
      <c r="BY220" s="18"/>
      <c r="BZ220" s="18"/>
      <c r="CA220" s="18"/>
      <c r="CB220" s="18"/>
      <c r="CC220" s="18"/>
      <c r="CD220" s="18"/>
      <c r="CE220" s="18"/>
      <c r="CF220" s="18"/>
      <c r="CG220" s="18"/>
      <c r="CH220" s="18"/>
      <c r="CI220" s="18"/>
      <c r="CJ220" s="18"/>
      <c r="CK220" s="18"/>
      <c r="CL220" s="18"/>
      <c r="CM220" s="18"/>
      <c r="CN220" s="18"/>
      <c r="CO220" s="18"/>
      <c r="CP220" s="18"/>
      <c r="CQ220" s="18"/>
      <c r="CR220" s="18"/>
      <c r="CS220" s="18"/>
      <c r="CT220" s="18"/>
      <c r="CU220" s="18"/>
      <c r="CV220" s="18"/>
      <c r="CW220" s="18"/>
      <c r="CX220" s="18"/>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c r="EO220" s="18"/>
      <c r="EP220" s="18"/>
      <c r="EQ220" s="18"/>
      <c r="ER220" s="18"/>
      <c r="ES220" s="18"/>
      <c r="ET220" s="18"/>
      <c r="EU220" s="18"/>
      <c r="EV220" s="18"/>
      <c r="EW220" s="18"/>
      <c r="EX220" s="18"/>
      <c r="EY220" s="18"/>
      <c r="EZ220" s="18"/>
      <c r="FA220" s="18"/>
      <c r="FB220" s="18"/>
      <c r="FC220" s="18"/>
      <c r="FD220" s="18"/>
      <c r="FE220" s="18"/>
      <c r="FF220" s="18"/>
      <c r="FG220" s="18"/>
      <c r="FH220" s="18"/>
      <c r="FI220" s="18"/>
      <c r="FJ220" s="18"/>
      <c r="FK220" s="18"/>
      <c r="FL220" s="18"/>
      <c r="FM220" s="18"/>
      <c r="FN220" s="18"/>
      <c r="FO220" s="18"/>
      <c r="FP220" s="18"/>
      <c r="FQ220" s="18"/>
      <c r="FR220" s="18"/>
      <c r="FS220" s="18"/>
      <c r="FT220" s="18"/>
      <c r="FU220" s="18"/>
    </row>
    <row r="221" spans="1:177" x14ac:dyDescent="0.2">
      <c r="A221" s="19">
        <v>220</v>
      </c>
      <c r="B221">
        <v>4.3773948230563153</v>
      </c>
      <c r="C221">
        <v>7.335011065144073</v>
      </c>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18"/>
      <c r="BB221" s="18"/>
      <c r="BC221" s="18"/>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A221" s="18"/>
      <c r="CB221" s="18"/>
      <c r="CC221" s="18"/>
      <c r="CD221" s="18"/>
      <c r="CE221" s="18"/>
      <c r="CF221" s="18"/>
      <c r="CG221" s="18"/>
      <c r="CH221" s="18"/>
      <c r="CI221" s="18"/>
      <c r="CJ221" s="18"/>
      <c r="CK221" s="18"/>
      <c r="CL221" s="18"/>
      <c r="CM221" s="18"/>
      <c r="CN221" s="18"/>
      <c r="CO221" s="18"/>
      <c r="CP221" s="18"/>
      <c r="CQ221" s="18"/>
      <c r="CR221" s="18"/>
      <c r="CS221" s="18"/>
      <c r="CT221" s="18"/>
      <c r="CU221" s="18"/>
      <c r="CV221" s="18"/>
      <c r="CW221" s="18"/>
      <c r="CX221" s="18"/>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row>
    <row r="222" spans="1:177" x14ac:dyDescent="0.2">
      <c r="A222" s="19">
        <v>221</v>
      </c>
      <c r="B222">
        <v>4.2438187682743411</v>
      </c>
      <c r="C222">
        <v>6.2838912182060103</v>
      </c>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c r="BC222" s="18"/>
      <c r="BD222" s="18"/>
      <c r="BE222" s="18"/>
      <c r="BF222" s="18"/>
      <c r="BG222" s="18"/>
      <c r="BH222" s="18"/>
      <c r="BI222" s="18"/>
      <c r="BJ222" s="18"/>
      <c r="BK222" s="18"/>
      <c r="BL222" s="18"/>
      <c r="BM222" s="18"/>
      <c r="BN222" s="18"/>
      <c r="BO222" s="18"/>
      <c r="BP222" s="18"/>
      <c r="BQ222" s="18"/>
      <c r="BR222" s="18"/>
      <c r="BS222" s="18"/>
      <c r="BT222" s="18"/>
      <c r="BU222" s="18"/>
      <c r="BV222" s="18"/>
      <c r="BW222" s="18"/>
      <c r="BX222" s="18"/>
      <c r="BY222" s="18"/>
      <c r="BZ222" s="18"/>
      <c r="CA222" s="18"/>
      <c r="CB222" s="18"/>
      <c r="CC222" s="18"/>
      <c r="CD222" s="18"/>
      <c r="CE222" s="18"/>
      <c r="CF222" s="18"/>
      <c r="CG222" s="18"/>
      <c r="CH222" s="18"/>
      <c r="CI222" s="18"/>
      <c r="CJ222" s="18"/>
      <c r="CK222" s="18"/>
      <c r="CL222" s="18"/>
      <c r="CM222" s="18"/>
      <c r="CN222" s="18"/>
      <c r="CO222" s="18"/>
      <c r="CP222" s="18"/>
      <c r="CQ222" s="18"/>
      <c r="CR222" s="18"/>
      <c r="CS222" s="18"/>
      <c r="CT222" s="18"/>
      <c r="CU222" s="18"/>
      <c r="CV222" s="18"/>
      <c r="CW222" s="18"/>
      <c r="CX222" s="18"/>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row>
    <row r="223" spans="1:177" x14ac:dyDescent="0.2">
      <c r="A223" s="19">
        <v>222</v>
      </c>
      <c r="B223">
        <v>2.9012296601372434</v>
      </c>
      <c r="C223">
        <v>7.5231318089897998</v>
      </c>
      <c r="X223" s="18"/>
      <c r="Y223" s="18"/>
      <c r="Z223" s="18"/>
      <c r="AA223" s="18"/>
      <c r="AB223" s="18"/>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18"/>
      <c r="BA223" s="18"/>
      <c r="BB223" s="18"/>
      <c r="BC223" s="18"/>
      <c r="BD223" s="18"/>
      <c r="BE223" s="18"/>
      <c r="BF223" s="18"/>
      <c r="BG223" s="18"/>
      <c r="BH223" s="18"/>
      <c r="BI223" s="18"/>
      <c r="BJ223" s="18"/>
      <c r="BK223" s="18"/>
      <c r="BL223" s="18"/>
      <c r="BM223" s="18"/>
      <c r="BN223" s="18"/>
      <c r="BO223" s="18"/>
      <c r="BP223" s="18"/>
      <c r="BQ223" s="18"/>
      <c r="BR223" s="18"/>
      <c r="BS223" s="18"/>
      <c r="BT223" s="18"/>
      <c r="BU223" s="18"/>
      <c r="BV223" s="18"/>
      <c r="BW223" s="18"/>
      <c r="BX223" s="18"/>
      <c r="BY223" s="18"/>
      <c r="BZ223" s="18"/>
      <c r="CA223" s="18"/>
      <c r="CB223" s="18"/>
      <c r="CC223" s="18"/>
      <c r="CD223" s="18"/>
      <c r="CE223" s="18"/>
      <c r="CF223" s="18"/>
      <c r="CG223" s="18"/>
      <c r="CH223" s="18"/>
      <c r="CI223" s="18"/>
      <c r="CJ223" s="18"/>
      <c r="CK223" s="18"/>
      <c r="CL223" s="18"/>
      <c r="CM223" s="18"/>
      <c r="CN223" s="18"/>
      <c r="CO223" s="18"/>
      <c r="CP223" s="18"/>
      <c r="CQ223" s="18"/>
      <c r="CR223" s="18"/>
      <c r="CS223" s="18"/>
      <c r="CT223" s="18"/>
      <c r="CU223" s="18"/>
      <c r="CV223" s="18"/>
      <c r="CW223" s="18"/>
      <c r="CX223" s="18"/>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row>
    <row r="224" spans="1:177" x14ac:dyDescent="0.2">
      <c r="A224" s="19">
        <v>223</v>
      </c>
      <c r="B224">
        <v>1.4677999427926225</v>
      </c>
      <c r="C224">
        <v>1.3276112265289484</v>
      </c>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18"/>
      <c r="BB224" s="18"/>
      <c r="BC224" s="18"/>
      <c r="BD224" s="18"/>
      <c r="BE224" s="18"/>
      <c r="BF224" s="18"/>
      <c r="BG224" s="18"/>
      <c r="BH224" s="18"/>
      <c r="BI224" s="18"/>
      <c r="BJ224" s="18"/>
      <c r="BK224" s="18"/>
      <c r="BL224" s="18"/>
      <c r="BM224" s="18"/>
      <c r="BN224" s="18"/>
      <c r="BO224" s="18"/>
      <c r="BP224" s="18"/>
      <c r="BQ224" s="18"/>
      <c r="BR224" s="18"/>
      <c r="BS224" s="18"/>
      <c r="BT224" s="18"/>
      <c r="BU224" s="18"/>
      <c r="BV224" s="18"/>
      <c r="BW224" s="18"/>
      <c r="BX224" s="18"/>
      <c r="BY224" s="18"/>
      <c r="BZ224" s="18"/>
      <c r="CA224" s="18"/>
      <c r="CB224" s="18"/>
      <c r="CC224" s="18"/>
      <c r="CD224" s="18"/>
      <c r="CE224" s="18"/>
      <c r="CF224" s="18"/>
      <c r="CG224" s="18"/>
      <c r="CH224" s="18"/>
      <c r="CI224" s="18"/>
      <c r="CJ224" s="18"/>
      <c r="CK224" s="18"/>
      <c r="CL224" s="18"/>
      <c r="CM224" s="18"/>
      <c r="CN224" s="18"/>
      <c r="CO224" s="18"/>
      <c r="CP224" s="18"/>
      <c r="CQ224" s="18"/>
      <c r="CR224" s="18"/>
      <c r="CS224" s="18"/>
      <c r="CT224" s="18"/>
      <c r="CU224" s="18"/>
      <c r="CV224" s="18"/>
      <c r="CW224" s="18"/>
      <c r="CX224" s="18"/>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c r="FA224" s="18"/>
      <c r="FB224" s="18"/>
      <c r="FC224" s="18"/>
      <c r="FD224" s="18"/>
      <c r="FE224" s="18"/>
      <c r="FF224" s="18"/>
      <c r="FG224" s="18"/>
      <c r="FH224" s="18"/>
      <c r="FI224" s="18"/>
      <c r="FJ224" s="18"/>
      <c r="FK224" s="18"/>
      <c r="FL224" s="18"/>
      <c r="FM224" s="18"/>
      <c r="FN224" s="18"/>
      <c r="FO224" s="18"/>
      <c r="FP224" s="18"/>
      <c r="FQ224" s="18"/>
      <c r="FR224" s="18"/>
      <c r="FS224" s="18"/>
      <c r="FT224" s="18"/>
      <c r="FU224" s="18"/>
    </row>
    <row r="225" spans="1:177" x14ac:dyDescent="0.2">
      <c r="A225" s="19">
        <v>224</v>
      </c>
      <c r="B225">
        <v>8.8500932679654216</v>
      </c>
      <c r="C225">
        <v>12.105880499957472</v>
      </c>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row>
    <row r="226" spans="1:177" x14ac:dyDescent="0.2">
      <c r="A226" s="19">
        <v>225</v>
      </c>
      <c r="B226">
        <v>4.7927455702920296</v>
      </c>
      <c r="C226">
        <v>7.82741515961016</v>
      </c>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row>
    <row r="227" spans="1:177" x14ac:dyDescent="0.2">
      <c r="A227" s="19">
        <v>226</v>
      </c>
      <c r="B227">
        <v>9.2500602122973614</v>
      </c>
      <c r="C227">
        <v>11.351208399530799</v>
      </c>
      <c r="X227" s="18"/>
      <c r="Y227" s="18"/>
      <c r="Z227" s="18"/>
      <c r="AA227" s="18"/>
      <c r="AB227" s="18"/>
      <c r="AC227" s="18"/>
      <c r="AD227" s="18"/>
      <c r="AE227" s="18"/>
      <c r="AF227" s="18"/>
      <c r="AG227" s="18"/>
      <c r="AH227" s="18"/>
      <c r="AI227" s="18"/>
      <c r="AJ227" s="18"/>
      <c r="AK227" s="18"/>
      <c r="AL227" s="18"/>
      <c r="AM227" s="18"/>
      <c r="AN227" s="18"/>
      <c r="AO227" s="18"/>
      <c r="AP227" s="18"/>
      <c r="AQ227" s="18"/>
      <c r="AR227" s="18"/>
      <c r="AS227" s="18"/>
      <c r="AT227" s="18"/>
      <c r="AU227" s="18"/>
      <c r="AV227" s="18"/>
      <c r="AW227" s="18"/>
      <c r="AX227" s="18"/>
      <c r="AY227" s="18"/>
      <c r="AZ227" s="18"/>
      <c r="BA227" s="18"/>
      <c r="BB227" s="18"/>
      <c r="BC227" s="18"/>
      <c r="BD227" s="18"/>
      <c r="BE227" s="18"/>
      <c r="BF227" s="18"/>
      <c r="BG227" s="18"/>
      <c r="BH227" s="18"/>
      <c r="BI227" s="18"/>
      <c r="BJ227" s="18"/>
      <c r="BK227" s="18"/>
      <c r="BL227" s="18"/>
      <c r="BM227" s="18"/>
      <c r="BN227" s="18"/>
      <c r="BO227" s="18"/>
      <c r="BP227" s="18"/>
      <c r="BQ227" s="18"/>
      <c r="BR227" s="18"/>
      <c r="BS227" s="18"/>
      <c r="BT227" s="18"/>
      <c r="BU227" s="18"/>
      <c r="BV227" s="18"/>
      <c r="BW227" s="18"/>
      <c r="BX227" s="18"/>
      <c r="BY227" s="18"/>
      <c r="BZ227" s="18"/>
      <c r="CA227" s="18"/>
      <c r="CB227" s="18"/>
      <c r="CC227" s="18"/>
      <c r="CD227" s="18"/>
      <c r="CE227" s="18"/>
      <c r="CF227" s="18"/>
      <c r="CG227" s="18"/>
      <c r="CH227" s="18"/>
      <c r="CI227" s="18"/>
      <c r="CJ227" s="18"/>
      <c r="CK227" s="18"/>
      <c r="CL227" s="18"/>
      <c r="CM227" s="18"/>
      <c r="CN227" s="18"/>
      <c r="CO227" s="18"/>
      <c r="CP227" s="18"/>
      <c r="CQ227" s="18"/>
      <c r="CR227" s="18"/>
      <c r="CS227" s="18"/>
      <c r="CT227" s="18"/>
      <c r="CU227" s="18"/>
      <c r="CV227" s="18"/>
      <c r="CW227" s="18"/>
      <c r="CX227" s="18"/>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row>
    <row r="228" spans="1:177" x14ac:dyDescent="0.2">
      <c r="A228" s="19">
        <v>227</v>
      </c>
      <c r="B228">
        <v>3.6739445272245197</v>
      </c>
      <c r="C228">
        <v>4.1937702660507998</v>
      </c>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row>
    <row r="229" spans="1:177" x14ac:dyDescent="0.2">
      <c r="A229" s="19">
        <v>228</v>
      </c>
      <c r="B229">
        <v>2.5634850895736427</v>
      </c>
      <c r="C229">
        <v>2.4768516990427418</v>
      </c>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18"/>
      <c r="BG229" s="18"/>
      <c r="BH229" s="18"/>
      <c r="BI229" s="18"/>
      <c r="BJ229" s="18"/>
      <c r="BK229" s="18"/>
      <c r="BL229" s="18"/>
      <c r="BM229" s="18"/>
      <c r="BN229" s="18"/>
      <c r="BO229" s="18"/>
      <c r="BP229" s="18"/>
      <c r="BQ229" s="18"/>
      <c r="BR229" s="18"/>
      <c r="BS229" s="18"/>
      <c r="BT229" s="18"/>
      <c r="BU229" s="18"/>
      <c r="BV229" s="18"/>
      <c r="BW229" s="18"/>
      <c r="BX229" s="18"/>
      <c r="BY229" s="18"/>
      <c r="BZ229" s="18"/>
      <c r="CA229" s="18"/>
      <c r="CB229" s="18"/>
      <c r="CC229" s="18"/>
      <c r="CD229" s="18"/>
      <c r="CE229" s="18"/>
      <c r="CF229" s="18"/>
      <c r="CG229" s="18"/>
      <c r="CH229" s="18"/>
      <c r="CI229" s="18"/>
      <c r="CJ229" s="18"/>
      <c r="CK229" s="18"/>
      <c r="CL229" s="18"/>
      <c r="CM229" s="18"/>
      <c r="CN229" s="18"/>
      <c r="CO229" s="18"/>
      <c r="CP229" s="18"/>
      <c r="CQ229" s="18"/>
      <c r="CR229" s="18"/>
      <c r="CS229" s="18"/>
      <c r="CT229" s="18"/>
      <c r="CU229" s="18"/>
      <c r="CV229" s="18"/>
      <c r="CW229" s="18"/>
      <c r="CX229" s="18"/>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row>
    <row r="230" spans="1:177" x14ac:dyDescent="0.2">
      <c r="A230" s="19">
        <v>229</v>
      </c>
      <c r="B230">
        <v>9.4027331025672023</v>
      </c>
      <c r="C230">
        <v>14.3929087483101</v>
      </c>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8"/>
      <c r="CC230" s="18"/>
      <c r="CD230" s="18"/>
      <c r="CE230" s="18"/>
      <c r="CF230" s="18"/>
      <c r="CG230" s="18"/>
      <c r="CH230" s="18"/>
      <c r="CI230" s="18"/>
      <c r="CJ230" s="18"/>
      <c r="CK230" s="18"/>
      <c r="CL230" s="18"/>
      <c r="CM230" s="18"/>
      <c r="CN230" s="18"/>
      <c r="CO230" s="18"/>
      <c r="CP230" s="18"/>
      <c r="CQ230" s="18"/>
      <c r="CR230" s="18"/>
      <c r="CS230" s="18"/>
      <c r="CT230" s="18"/>
      <c r="CU230" s="18"/>
      <c r="CV230" s="18"/>
      <c r="CW230" s="18"/>
      <c r="CX230" s="18"/>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row>
    <row r="231" spans="1:177" x14ac:dyDescent="0.2">
      <c r="A231" s="19">
        <v>230</v>
      </c>
      <c r="B231">
        <v>8.7358017372407204</v>
      </c>
      <c r="C231">
        <v>13.504142490399479</v>
      </c>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18"/>
      <c r="BG231" s="18"/>
      <c r="BH231" s="18"/>
      <c r="BI231" s="18"/>
      <c r="BJ231" s="18"/>
      <c r="BK231" s="18"/>
      <c r="BL231" s="18"/>
      <c r="BM231" s="18"/>
      <c r="BN231" s="18"/>
      <c r="BO231" s="18"/>
      <c r="BP231" s="18"/>
      <c r="BQ231" s="18"/>
      <c r="BR231" s="18"/>
      <c r="BS231" s="18"/>
      <c r="BT231" s="18"/>
      <c r="BU231" s="18"/>
      <c r="BV231" s="18"/>
      <c r="BW231" s="18"/>
      <c r="BX231" s="18"/>
      <c r="BY231" s="18"/>
      <c r="BZ231" s="18"/>
      <c r="CA231" s="18"/>
      <c r="CB231" s="18"/>
      <c r="CC231" s="18"/>
      <c r="CD231" s="18"/>
      <c r="CE231" s="18"/>
      <c r="CF231" s="18"/>
      <c r="CG231" s="18"/>
      <c r="CH231" s="18"/>
      <c r="CI231" s="18"/>
      <c r="CJ231" s="18"/>
      <c r="CK231" s="18"/>
      <c r="CL231" s="18"/>
      <c r="CM231" s="18"/>
      <c r="CN231" s="18"/>
      <c r="CO231" s="18"/>
      <c r="CP231" s="18"/>
      <c r="CQ231" s="18"/>
      <c r="CR231" s="18"/>
      <c r="CS231" s="18"/>
      <c r="CT231" s="18"/>
      <c r="CU231" s="18"/>
      <c r="CV231" s="18"/>
      <c r="CW231" s="18"/>
      <c r="CX231" s="18"/>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c r="FD231" s="18"/>
      <c r="FE231" s="18"/>
      <c r="FF231" s="18"/>
      <c r="FG231" s="18"/>
      <c r="FH231" s="18"/>
      <c r="FI231" s="18"/>
      <c r="FJ231" s="18"/>
      <c r="FK231" s="18"/>
      <c r="FL231" s="18"/>
      <c r="FM231" s="18"/>
      <c r="FN231" s="18"/>
      <c r="FO231" s="18"/>
      <c r="FP231" s="18"/>
      <c r="FQ231" s="18"/>
      <c r="FR231" s="18"/>
      <c r="FS231" s="18"/>
      <c r="FT231" s="18"/>
      <c r="FU231" s="18"/>
    </row>
    <row r="232" spans="1:177" x14ac:dyDescent="0.2">
      <c r="A232" s="19">
        <v>231</v>
      </c>
      <c r="B232">
        <v>6.5893763959274914</v>
      </c>
      <c r="C232">
        <v>8.971115924241138</v>
      </c>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8"/>
      <c r="BS232" s="18"/>
      <c r="BT232" s="18"/>
      <c r="BU232" s="18"/>
      <c r="BV232" s="18"/>
      <c r="BW232" s="18"/>
      <c r="BX232" s="18"/>
      <c r="BY232" s="18"/>
      <c r="BZ232" s="18"/>
      <c r="CA232" s="18"/>
      <c r="CB232" s="18"/>
      <c r="CC232" s="18"/>
      <c r="CD232" s="18"/>
      <c r="CE232" s="18"/>
      <c r="CF232" s="18"/>
      <c r="CG232" s="18"/>
      <c r="CH232" s="18"/>
      <c r="CI232" s="18"/>
      <c r="CJ232" s="18"/>
      <c r="CK232" s="18"/>
      <c r="CL232" s="18"/>
      <c r="CM232" s="18"/>
      <c r="CN232" s="18"/>
      <c r="CO232" s="18"/>
      <c r="CP232" s="18"/>
      <c r="CQ232" s="18"/>
      <c r="CR232" s="18"/>
      <c r="CS232" s="18"/>
      <c r="CT232" s="18"/>
      <c r="CU232" s="18"/>
      <c r="CV232" s="18"/>
      <c r="CW232" s="18"/>
      <c r="CX232" s="18"/>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row>
    <row r="233" spans="1:177" x14ac:dyDescent="0.2">
      <c r="A233" s="19">
        <v>232</v>
      </c>
      <c r="B233">
        <v>5.2160034039536107</v>
      </c>
      <c r="C233">
        <v>11.532730797797036</v>
      </c>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18"/>
      <c r="BG233" s="18"/>
      <c r="BH233" s="18"/>
      <c r="BI233" s="18"/>
      <c r="BJ233" s="18"/>
      <c r="BK233" s="18"/>
      <c r="BL233" s="18"/>
      <c r="BM233" s="18"/>
      <c r="BN233" s="18"/>
      <c r="BO233" s="18"/>
      <c r="BP233" s="18"/>
      <c r="BQ233" s="18"/>
      <c r="BR233" s="18"/>
      <c r="BS233" s="18"/>
      <c r="BT233" s="18"/>
      <c r="BU233" s="18"/>
      <c r="BV233" s="18"/>
      <c r="BW233" s="18"/>
      <c r="BX233" s="18"/>
      <c r="BY233" s="18"/>
      <c r="BZ233" s="18"/>
      <c r="CA233" s="18"/>
      <c r="CB233" s="18"/>
      <c r="CC233" s="18"/>
      <c r="CD233" s="18"/>
      <c r="CE233" s="18"/>
      <c r="CF233" s="18"/>
      <c r="CG233" s="18"/>
      <c r="CH233" s="18"/>
      <c r="CI233" s="18"/>
      <c r="CJ233" s="18"/>
      <c r="CK233" s="18"/>
      <c r="CL233" s="18"/>
      <c r="CM233" s="18"/>
      <c r="CN233" s="18"/>
      <c r="CO233" s="18"/>
      <c r="CP233" s="18"/>
      <c r="CQ233" s="18"/>
      <c r="CR233" s="18"/>
      <c r="CS233" s="18"/>
      <c r="CT233" s="18"/>
      <c r="CU233" s="18"/>
      <c r="CV233" s="18"/>
      <c r="CW233" s="18"/>
      <c r="CX233" s="18"/>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c r="FD233" s="18"/>
      <c r="FE233" s="18"/>
      <c r="FF233" s="18"/>
      <c r="FG233" s="18"/>
      <c r="FH233" s="18"/>
      <c r="FI233" s="18"/>
      <c r="FJ233" s="18"/>
      <c r="FK233" s="18"/>
      <c r="FL233" s="18"/>
      <c r="FM233" s="18"/>
      <c r="FN233" s="18"/>
      <c r="FO233" s="18"/>
      <c r="FP233" s="18"/>
      <c r="FQ233" s="18"/>
      <c r="FR233" s="18"/>
      <c r="FS233" s="18"/>
      <c r="FT233" s="18"/>
      <c r="FU233" s="18"/>
    </row>
    <row r="234" spans="1:177" x14ac:dyDescent="0.2">
      <c r="A234" s="19">
        <v>233</v>
      </c>
      <c r="B234">
        <v>7.9848542353849306</v>
      </c>
      <c r="C234">
        <v>10.790153830847302</v>
      </c>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18"/>
      <c r="BB234" s="18"/>
      <c r="BC234" s="18"/>
      <c r="BD234" s="18"/>
      <c r="BE234" s="18"/>
      <c r="BF234" s="18"/>
      <c r="BG234" s="18"/>
      <c r="BH234" s="18"/>
      <c r="BI234" s="18"/>
      <c r="BJ234" s="18"/>
      <c r="BK234" s="18"/>
      <c r="BL234" s="18"/>
      <c r="BM234" s="18"/>
      <c r="BN234" s="18"/>
      <c r="BO234" s="18"/>
      <c r="BP234" s="18"/>
      <c r="BQ234" s="18"/>
      <c r="BR234" s="18"/>
      <c r="BS234" s="18"/>
      <c r="BT234" s="18"/>
      <c r="BU234" s="18"/>
      <c r="BV234" s="18"/>
      <c r="BW234" s="18"/>
      <c r="BX234" s="18"/>
      <c r="BY234" s="18"/>
      <c r="BZ234" s="18"/>
      <c r="CA234" s="18"/>
      <c r="CB234" s="18"/>
      <c r="CC234" s="18"/>
      <c r="CD234" s="18"/>
      <c r="CE234" s="18"/>
      <c r="CF234" s="18"/>
      <c r="CG234" s="18"/>
      <c r="CH234" s="18"/>
      <c r="CI234" s="18"/>
      <c r="CJ234" s="18"/>
      <c r="CK234" s="18"/>
      <c r="CL234" s="18"/>
      <c r="CM234" s="18"/>
      <c r="CN234" s="18"/>
      <c r="CO234" s="18"/>
      <c r="CP234" s="18"/>
      <c r="CQ234" s="18"/>
      <c r="CR234" s="18"/>
      <c r="CS234" s="18"/>
      <c r="CT234" s="18"/>
      <c r="CU234" s="18"/>
      <c r="CV234" s="18"/>
      <c r="CW234" s="18"/>
      <c r="CX234" s="18"/>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row>
    <row r="235" spans="1:177" x14ac:dyDescent="0.2">
      <c r="A235" s="19">
        <v>234</v>
      </c>
      <c r="B235">
        <v>1.1330083820892867</v>
      </c>
      <c r="C235">
        <v>3.9329833082832204</v>
      </c>
      <c r="X235" s="18"/>
      <c r="Y235" s="18"/>
      <c r="Z235" s="18"/>
      <c r="AA235" s="18"/>
      <c r="AB235" s="18"/>
      <c r="AC235" s="18"/>
      <c r="AD235" s="18"/>
      <c r="AE235" s="18"/>
      <c r="AF235" s="18"/>
      <c r="AG235" s="18"/>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c r="CP235" s="18"/>
      <c r="CQ235" s="18"/>
      <c r="CR235" s="18"/>
      <c r="CS235" s="18"/>
      <c r="CT235" s="18"/>
      <c r="CU235" s="18"/>
      <c r="CV235" s="18"/>
      <c r="CW235" s="18"/>
      <c r="CX235" s="18"/>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row>
    <row r="236" spans="1:177" x14ac:dyDescent="0.2">
      <c r="A236" s="19">
        <v>235</v>
      </c>
      <c r="B236">
        <v>0.67894489191479668</v>
      </c>
      <c r="C236">
        <v>0.50897045137204855</v>
      </c>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c r="FD236" s="18"/>
      <c r="FE236" s="18"/>
      <c r="FF236" s="18"/>
      <c r="FG236" s="18"/>
      <c r="FH236" s="18"/>
      <c r="FI236" s="18"/>
      <c r="FJ236" s="18"/>
      <c r="FK236" s="18"/>
      <c r="FL236" s="18"/>
      <c r="FM236" s="18"/>
      <c r="FN236" s="18"/>
      <c r="FO236" s="18"/>
      <c r="FP236" s="18"/>
      <c r="FQ236" s="18"/>
      <c r="FR236" s="18"/>
      <c r="FS236" s="18"/>
      <c r="FT236" s="18"/>
      <c r="FU236" s="18"/>
    </row>
    <row r="237" spans="1:177" x14ac:dyDescent="0.2">
      <c r="A237" s="19">
        <v>236</v>
      </c>
      <c r="B237">
        <v>6.7690190978073801</v>
      </c>
      <c r="C237">
        <v>9.2265311699683146</v>
      </c>
      <c r="X237" s="18"/>
      <c r="Y237" s="18"/>
      <c r="Z237" s="18"/>
      <c r="AA237" s="18"/>
      <c r="AB237" s="18"/>
      <c r="AC237" s="18"/>
      <c r="AD237" s="18"/>
      <c r="AE237" s="18"/>
      <c r="AF237" s="18"/>
      <c r="AG237" s="18"/>
      <c r="AH237" s="18"/>
      <c r="AI237" s="18"/>
      <c r="AJ237" s="18"/>
      <c r="AK237" s="18"/>
      <c r="AL237" s="18"/>
      <c r="AM237" s="18"/>
      <c r="AN237" s="18"/>
      <c r="AO237" s="18"/>
      <c r="AP237" s="18"/>
      <c r="AQ237" s="18"/>
      <c r="AR237" s="18"/>
      <c r="AS237" s="18"/>
      <c r="AT237" s="18"/>
      <c r="AU237" s="18"/>
      <c r="AV237" s="18"/>
      <c r="AW237" s="18"/>
      <c r="AX237" s="18"/>
      <c r="AY237" s="18"/>
      <c r="AZ237" s="18"/>
      <c r="BA237" s="18"/>
      <c r="BB237" s="18"/>
      <c r="BC237" s="18"/>
      <c r="BD237" s="18"/>
      <c r="BE237" s="18"/>
      <c r="BF237" s="18"/>
      <c r="BG237" s="18"/>
      <c r="BH237" s="18"/>
      <c r="BI237" s="18"/>
      <c r="BJ237" s="18"/>
      <c r="BK237" s="18"/>
      <c r="BL237" s="18"/>
      <c r="BM237" s="18"/>
      <c r="BN237" s="18"/>
      <c r="BO237" s="18"/>
      <c r="BP237" s="18"/>
      <c r="BQ237" s="18"/>
      <c r="BR237" s="18"/>
      <c r="BS237" s="18"/>
      <c r="BT237" s="18"/>
      <c r="BU237" s="18"/>
      <c r="BV237" s="18"/>
      <c r="BW237" s="18"/>
      <c r="BX237" s="18"/>
      <c r="BY237" s="18"/>
      <c r="BZ237" s="18"/>
      <c r="CA237" s="18"/>
      <c r="CB237" s="18"/>
      <c r="CC237" s="18"/>
      <c r="CD237" s="18"/>
      <c r="CE237" s="18"/>
      <c r="CF237" s="18"/>
      <c r="CG237" s="18"/>
      <c r="CH237" s="18"/>
      <c r="CI237" s="18"/>
      <c r="CJ237" s="18"/>
      <c r="CK237" s="18"/>
      <c r="CL237" s="18"/>
      <c r="CM237" s="18"/>
      <c r="CN237" s="18"/>
      <c r="CO237" s="18"/>
      <c r="CP237" s="18"/>
      <c r="CQ237" s="18"/>
      <c r="CR237" s="18"/>
      <c r="CS237" s="18"/>
      <c r="CT237" s="18"/>
      <c r="CU237" s="18"/>
      <c r="CV237" s="18"/>
      <c r="CW237" s="18"/>
      <c r="CX237" s="18"/>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c r="FA237" s="18"/>
      <c r="FB237" s="18"/>
      <c r="FC237" s="18"/>
      <c r="FD237" s="18"/>
      <c r="FE237" s="18"/>
      <c r="FF237" s="18"/>
      <c r="FG237" s="18"/>
      <c r="FH237" s="18"/>
      <c r="FI237" s="18"/>
      <c r="FJ237" s="18"/>
      <c r="FK237" s="18"/>
      <c r="FL237" s="18"/>
      <c r="FM237" s="18"/>
      <c r="FN237" s="18"/>
      <c r="FO237" s="18"/>
      <c r="FP237" s="18"/>
      <c r="FQ237" s="18"/>
      <c r="FR237" s="18"/>
      <c r="FS237" s="18"/>
      <c r="FT237" s="18"/>
      <c r="FU237" s="18"/>
    </row>
    <row r="238" spans="1:177" x14ac:dyDescent="0.2">
      <c r="A238" s="19">
        <v>237</v>
      </c>
      <c r="B238">
        <v>6.4862939147936549</v>
      </c>
      <c r="C238">
        <v>13.612853793873301</v>
      </c>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8"/>
      <c r="BD238" s="18"/>
      <c r="BE238" s="18"/>
      <c r="BF238" s="18"/>
      <c r="BG238" s="18"/>
      <c r="BH238" s="18"/>
      <c r="BI238" s="18"/>
      <c r="BJ238" s="18"/>
      <c r="BK238" s="18"/>
      <c r="BL238" s="18"/>
      <c r="BM238" s="18"/>
      <c r="BN238" s="18"/>
      <c r="BO238" s="18"/>
      <c r="BP238" s="18"/>
      <c r="BQ238" s="18"/>
      <c r="BR238" s="18"/>
      <c r="BS238" s="18"/>
      <c r="BT238" s="18"/>
      <c r="BU238" s="18"/>
      <c r="BV238" s="18"/>
      <c r="BW238" s="18"/>
      <c r="BX238" s="18"/>
      <c r="BY238" s="18"/>
      <c r="BZ238" s="18"/>
      <c r="CA238" s="18"/>
      <c r="CB238" s="18"/>
      <c r="CC238" s="18"/>
      <c r="CD238" s="18"/>
      <c r="CE238" s="18"/>
      <c r="CF238" s="18"/>
      <c r="CG238" s="18"/>
      <c r="CH238" s="18"/>
      <c r="CI238" s="18"/>
      <c r="CJ238" s="18"/>
      <c r="CK238" s="18"/>
      <c r="CL238" s="18"/>
      <c r="CM238" s="18"/>
      <c r="CN238" s="18"/>
      <c r="CO238" s="18"/>
      <c r="CP238" s="18"/>
      <c r="CQ238" s="18"/>
      <c r="CR238" s="18"/>
      <c r="CS238" s="18"/>
      <c r="CT238" s="18"/>
      <c r="CU238" s="18"/>
      <c r="CV238" s="18"/>
      <c r="CW238" s="18"/>
      <c r="CX238" s="18"/>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row>
    <row r="239" spans="1:177" x14ac:dyDescent="0.2">
      <c r="A239" s="19">
        <v>238</v>
      </c>
      <c r="B239">
        <v>8.9789489170835779</v>
      </c>
      <c r="C239">
        <v>14.57182859908777</v>
      </c>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18"/>
      <c r="BB239" s="18"/>
      <c r="BC239" s="18"/>
      <c r="BD239" s="18"/>
      <c r="BE239" s="18"/>
      <c r="BF239" s="18"/>
      <c r="BG239" s="18"/>
      <c r="BH239" s="18"/>
      <c r="BI239" s="18"/>
      <c r="BJ239" s="18"/>
      <c r="BK239" s="18"/>
      <c r="BL239" s="18"/>
      <c r="BM239" s="18"/>
      <c r="BN239" s="18"/>
      <c r="BO239" s="18"/>
      <c r="BP239" s="18"/>
      <c r="BQ239" s="18"/>
      <c r="BR239" s="18"/>
      <c r="BS239" s="18"/>
      <c r="BT239" s="18"/>
      <c r="BU239" s="18"/>
      <c r="BV239" s="18"/>
      <c r="BW239" s="18"/>
      <c r="BX239" s="18"/>
      <c r="BY239" s="18"/>
      <c r="BZ239" s="18"/>
      <c r="CA239" s="18"/>
      <c r="CB239" s="18"/>
      <c r="CC239" s="18"/>
      <c r="CD239" s="18"/>
      <c r="CE239" s="18"/>
      <c r="CF239" s="18"/>
      <c r="CG239" s="18"/>
      <c r="CH239" s="18"/>
      <c r="CI239" s="18"/>
      <c r="CJ239" s="18"/>
      <c r="CK239" s="18"/>
      <c r="CL239" s="18"/>
      <c r="CM239" s="18"/>
      <c r="CN239" s="18"/>
      <c r="CO239" s="18"/>
      <c r="CP239" s="18"/>
      <c r="CQ239" s="18"/>
      <c r="CR239" s="18"/>
      <c r="CS239" s="18"/>
      <c r="CT239" s="18"/>
      <c r="CU239" s="18"/>
      <c r="CV239" s="18"/>
      <c r="CW239" s="18"/>
      <c r="CX239" s="18"/>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c r="EL239" s="18"/>
      <c r="EM239" s="18"/>
      <c r="EN239" s="18"/>
      <c r="EO239" s="18"/>
      <c r="EP239" s="18"/>
      <c r="EQ239" s="18"/>
      <c r="ER239" s="18"/>
      <c r="ES239" s="18"/>
      <c r="ET239" s="18"/>
      <c r="EU239" s="18"/>
      <c r="EV239" s="18"/>
      <c r="EW239" s="18"/>
      <c r="EX239" s="18"/>
      <c r="EY239" s="18"/>
      <c r="EZ239" s="18"/>
      <c r="FA239" s="18"/>
      <c r="FB239" s="18"/>
      <c r="FC239" s="18"/>
      <c r="FD239" s="18"/>
      <c r="FE239" s="18"/>
      <c r="FF239" s="18"/>
      <c r="FG239" s="18"/>
      <c r="FH239" s="18"/>
      <c r="FI239" s="18"/>
      <c r="FJ239" s="18"/>
      <c r="FK239" s="18"/>
      <c r="FL239" s="18"/>
      <c r="FM239" s="18"/>
      <c r="FN239" s="18"/>
      <c r="FO239" s="18"/>
      <c r="FP239" s="18"/>
      <c r="FQ239" s="18"/>
      <c r="FR239" s="18"/>
      <c r="FS239" s="18"/>
      <c r="FT239" s="18"/>
      <c r="FU239" s="18"/>
    </row>
    <row r="240" spans="1:177" x14ac:dyDescent="0.2">
      <c r="A240" s="19">
        <v>239</v>
      </c>
      <c r="B240">
        <v>1.6871419809884225</v>
      </c>
      <c r="C240">
        <v>2.1697972727457491</v>
      </c>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row>
    <row r="241" spans="1:177" x14ac:dyDescent="0.2">
      <c r="A241" s="19">
        <v>240</v>
      </c>
      <c r="B241">
        <v>3.4208672870853274</v>
      </c>
      <c r="C241">
        <v>8.9278844529987893</v>
      </c>
      <c r="X241" s="18"/>
      <c r="Y241" s="18"/>
      <c r="Z241" s="18"/>
      <c r="AA241" s="18"/>
      <c r="AB241" s="18"/>
      <c r="AC241" s="18"/>
      <c r="AD241" s="18"/>
      <c r="AE241" s="18"/>
      <c r="AF241" s="18"/>
      <c r="AG241" s="18"/>
      <c r="AH241" s="18"/>
      <c r="AI241" s="18"/>
      <c r="AJ241" s="18"/>
      <c r="AK241" s="18"/>
      <c r="AL241" s="18"/>
      <c r="AM241" s="18"/>
      <c r="AN241" s="18"/>
      <c r="AO241" s="18"/>
      <c r="AP241" s="18"/>
      <c r="AQ241" s="18"/>
      <c r="AR241" s="18"/>
      <c r="AS241" s="18"/>
      <c r="AT241" s="18"/>
      <c r="AU241" s="18"/>
      <c r="AV241" s="18"/>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c r="FD241" s="18"/>
      <c r="FE241" s="18"/>
      <c r="FF241" s="18"/>
      <c r="FG241" s="18"/>
      <c r="FH241" s="18"/>
      <c r="FI241" s="18"/>
      <c r="FJ241" s="18"/>
      <c r="FK241" s="18"/>
      <c r="FL241" s="18"/>
      <c r="FM241" s="18"/>
      <c r="FN241" s="18"/>
      <c r="FO241" s="18"/>
      <c r="FP241" s="18"/>
      <c r="FQ241" s="18"/>
      <c r="FR241" s="18"/>
      <c r="FS241" s="18"/>
      <c r="FT241" s="18"/>
      <c r="FU241" s="18"/>
    </row>
    <row r="242" spans="1:177" x14ac:dyDescent="0.2">
      <c r="A242" s="19">
        <v>241</v>
      </c>
      <c r="B242">
        <v>1.4419552557102744</v>
      </c>
      <c r="C242">
        <v>1.2654029560604627</v>
      </c>
      <c r="X242" s="18"/>
      <c r="Y242" s="18"/>
      <c r="Z242" s="18"/>
      <c r="AA242" s="18"/>
      <c r="AB242" s="18"/>
      <c r="AC242" s="18"/>
      <c r="AD242" s="18"/>
      <c r="AE242" s="18"/>
      <c r="AF242" s="18"/>
      <c r="AG242" s="18"/>
      <c r="AH242" s="18"/>
      <c r="AI242" s="18"/>
      <c r="AJ242" s="18"/>
      <c r="AK242" s="18"/>
      <c r="AL242" s="18"/>
      <c r="AM242" s="18"/>
      <c r="AN242" s="18"/>
      <c r="AO242" s="18"/>
      <c r="AP242" s="18"/>
      <c r="AQ242" s="18"/>
      <c r="AR242" s="18"/>
      <c r="AS242" s="18"/>
      <c r="AT242" s="18"/>
      <c r="AU242" s="18"/>
      <c r="AV242" s="18"/>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row>
    <row r="243" spans="1:177" x14ac:dyDescent="0.2">
      <c r="A243" s="19">
        <v>242</v>
      </c>
      <c r="B243">
        <v>2.7873558148971078</v>
      </c>
      <c r="C243">
        <v>3.2600339112539189</v>
      </c>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c r="FA243" s="18"/>
      <c r="FB243" s="18"/>
      <c r="FC243" s="18"/>
      <c r="FD243" s="18"/>
      <c r="FE243" s="18"/>
      <c r="FF243" s="18"/>
      <c r="FG243" s="18"/>
      <c r="FH243" s="18"/>
      <c r="FI243" s="18"/>
      <c r="FJ243" s="18"/>
      <c r="FK243" s="18"/>
      <c r="FL243" s="18"/>
      <c r="FM243" s="18"/>
      <c r="FN243" s="18"/>
      <c r="FO243" s="18"/>
      <c r="FP243" s="18"/>
      <c r="FQ243" s="18"/>
      <c r="FR243" s="18"/>
      <c r="FS243" s="18"/>
      <c r="FT243" s="18"/>
      <c r="FU243" s="18"/>
    </row>
    <row r="244" spans="1:177" x14ac:dyDescent="0.2">
      <c r="A244" s="19">
        <v>243</v>
      </c>
      <c r="B244">
        <v>7.3723567430533041</v>
      </c>
      <c r="C244">
        <v>14.15401139120323</v>
      </c>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row>
    <row r="245" spans="1:177" x14ac:dyDescent="0.2">
      <c r="A245" s="19">
        <v>244</v>
      </c>
      <c r="B245">
        <v>1.7375385257517406</v>
      </c>
      <c r="C245">
        <v>1.3274580924991946</v>
      </c>
      <c r="X245" s="18"/>
      <c r="Y245" s="18"/>
      <c r="Z245" s="18"/>
      <c r="AA245" s="18"/>
      <c r="AB245" s="18"/>
      <c r="AC245" s="18"/>
      <c r="AD245" s="18"/>
      <c r="AE245" s="18"/>
      <c r="AF245" s="18"/>
      <c r="AG245" s="18"/>
      <c r="AH245" s="18"/>
      <c r="AI245" s="18"/>
      <c r="AJ245" s="18"/>
      <c r="AK245" s="18"/>
      <c r="AL245" s="18"/>
      <c r="AM245" s="18"/>
      <c r="AN245" s="18"/>
      <c r="AO245" s="18"/>
      <c r="AP245" s="18"/>
      <c r="AQ245" s="18"/>
      <c r="AR245" s="18"/>
      <c r="AS245" s="18"/>
      <c r="AT245" s="18"/>
      <c r="AU245" s="18"/>
      <c r="AV245" s="18"/>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c r="EO245" s="18"/>
      <c r="EP245" s="18"/>
      <c r="EQ245" s="18"/>
      <c r="ER245" s="18"/>
      <c r="ES245" s="18"/>
      <c r="ET245" s="18"/>
      <c r="EU245" s="18"/>
      <c r="EV245" s="18"/>
      <c r="EW245" s="18"/>
      <c r="EX245" s="18"/>
      <c r="EY245" s="18"/>
      <c r="EZ245" s="18"/>
      <c r="FA245" s="18"/>
      <c r="FB245" s="18"/>
      <c r="FC245" s="18"/>
      <c r="FD245" s="18"/>
      <c r="FE245" s="18"/>
      <c r="FF245" s="18"/>
      <c r="FG245" s="18"/>
      <c r="FH245" s="18"/>
      <c r="FI245" s="18"/>
      <c r="FJ245" s="18"/>
      <c r="FK245" s="18"/>
      <c r="FL245" s="18"/>
      <c r="FM245" s="18"/>
      <c r="FN245" s="18"/>
      <c r="FO245" s="18"/>
      <c r="FP245" s="18"/>
      <c r="FQ245" s="18"/>
      <c r="FR245" s="18"/>
      <c r="FS245" s="18"/>
      <c r="FT245" s="18"/>
      <c r="FU245" s="18"/>
    </row>
    <row r="246" spans="1:177" x14ac:dyDescent="0.2">
      <c r="A246" s="19">
        <v>245</v>
      </c>
      <c r="B246">
        <v>7.9719723429466356</v>
      </c>
      <c r="C246">
        <v>14.077036682687522</v>
      </c>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c r="FD246" s="18"/>
      <c r="FE246" s="18"/>
      <c r="FF246" s="18"/>
      <c r="FG246" s="18"/>
      <c r="FH246" s="18"/>
      <c r="FI246" s="18"/>
      <c r="FJ246" s="18"/>
      <c r="FK246" s="18"/>
      <c r="FL246" s="18"/>
      <c r="FM246" s="18"/>
      <c r="FN246" s="18"/>
      <c r="FO246" s="18"/>
      <c r="FP246" s="18"/>
      <c r="FQ246" s="18"/>
      <c r="FR246" s="18"/>
      <c r="FS246" s="18"/>
      <c r="FT246" s="18"/>
      <c r="FU246" s="18"/>
    </row>
    <row r="247" spans="1:177" x14ac:dyDescent="0.2">
      <c r="A247" s="19">
        <v>246</v>
      </c>
      <c r="B247">
        <v>2.5963679645121052</v>
      </c>
      <c r="C247">
        <v>8.6568750385048006</v>
      </c>
      <c r="X247" s="18"/>
      <c r="Y247" s="18"/>
      <c r="Z247" s="18"/>
      <c r="AA247" s="18"/>
      <c r="AB247" s="18"/>
      <c r="AC247" s="18"/>
      <c r="AD247" s="18"/>
      <c r="AE247" s="18"/>
      <c r="AF247" s="18"/>
      <c r="AG247" s="18"/>
      <c r="AH247" s="18"/>
      <c r="AI247" s="18"/>
      <c r="AJ247" s="18"/>
      <c r="AK247" s="18"/>
      <c r="AL247" s="18"/>
      <c r="AM247" s="18"/>
      <c r="AN247" s="18"/>
      <c r="AO247" s="18"/>
      <c r="AP247" s="18"/>
      <c r="AQ247" s="18"/>
      <c r="AR247" s="18"/>
      <c r="AS247" s="18"/>
      <c r="AT247" s="18"/>
      <c r="AU247" s="18"/>
      <c r="AV247" s="18"/>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c r="FD247" s="18"/>
      <c r="FE247" s="18"/>
      <c r="FF247" s="18"/>
      <c r="FG247" s="18"/>
      <c r="FH247" s="18"/>
      <c r="FI247" s="18"/>
      <c r="FJ247" s="18"/>
      <c r="FK247" s="18"/>
      <c r="FL247" s="18"/>
      <c r="FM247" s="18"/>
      <c r="FN247" s="18"/>
      <c r="FO247" s="18"/>
      <c r="FP247" s="18"/>
      <c r="FQ247" s="18"/>
      <c r="FR247" s="18"/>
      <c r="FS247" s="18"/>
      <c r="FT247" s="18"/>
      <c r="FU247" s="18"/>
    </row>
    <row r="248" spans="1:177" x14ac:dyDescent="0.2">
      <c r="A248" s="19">
        <v>247</v>
      </c>
      <c r="B248">
        <v>3.9683628429778928</v>
      </c>
      <c r="C248">
        <v>4.5622538904374883</v>
      </c>
      <c r="X248" s="18"/>
      <c r="Y248" s="18"/>
      <c r="Z248" s="18"/>
      <c r="AA248" s="18"/>
      <c r="AB248" s="18"/>
      <c r="AC248" s="18"/>
      <c r="AD248" s="18"/>
      <c r="AE248" s="18"/>
      <c r="AF248" s="18"/>
      <c r="AG248" s="18"/>
      <c r="AH248" s="18"/>
      <c r="AI248" s="18"/>
      <c r="AJ248" s="18"/>
      <c r="AK248" s="18"/>
      <c r="AL248" s="18"/>
      <c r="AM248" s="18"/>
      <c r="AN248" s="18"/>
      <c r="AO248" s="18"/>
      <c r="AP248" s="18"/>
      <c r="AQ248" s="18"/>
      <c r="AR248" s="18"/>
      <c r="AS248" s="18"/>
      <c r="AT248" s="18"/>
      <c r="AU248" s="18"/>
      <c r="AV248" s="18"/>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c r="FD248" s="18"/>
      <c r="FE248" s="18"/>
      <c r="FF248" s="18"/>
      <c r="FG248" s="18"/>
      <c r="FH248" s="18"/>
      <c r="FI248" s="18"/>
      <c r="FJ248" s="18"/>
      <c r="FK248" s="18"/>
      <c r="FL248" s="18"/>
      <c r="FM248" s="18"/>
      <c r="FN248" s="18"/>
      <c r="FO248" s="18"/>
      <c r="FP248" s="18"/>
      <c r="FQ248" s="18"/>
      <c r="FR248" s="18"/>
      <c r="FS248" s="18"/>
      <c r="FT248" s="18"/>
      <c r="FU248" s="18"/>
    </row>
    <row r="249" spans="1:177" x14ac:dyDescent="0.2">
      <c r="A249" s="19">
        <v>248</v>
      </c>
      <c r="B249">
        <v>3.9412545894168272</v>
      </c>
      <c r="C249">
        <v>6.2827624013223673</v>
      </c>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c r="EO249" s="18"/>
      <c r="EP249" s="18"/>
      <c r="EQ249" s="18"/>
      <c r="ER249" s="18"/>
      <c r="ES249" s="18"/>
      <c r="ET249" s="18"/>
      <c r="EU249" s="18"/>
      <c r="EV249" s="18"/>
      <c r="EW249" s="18"/>
      <c r="EX249" s="18"/>
      <c r="EY249" s="18"/>
      <c r="EZ249" s="18"/>
      <c r="FA249" s="18"/>
      <c r="FB249" s="18"/>
      <c r="FC249" s="18"/>
      <c r="FD249" s="18"/>
      <c r="FE249" s="18"/>
      <c r="FF249" s="18"/>
      <c r="FG249" s="18"/>
      <c r="FH249" s="18"/>
      <c r="FI249" s="18"/>
      <c r="FJ249" s="18"/>
      <c r="FK249" s="18"/>
      <c r="FL249" s="18"/>
      <c r="FM249" s="18"/>
      <c r="FN249" s="18"/>
      <c r="FO249" s="18"/>
      <c r="FP249" s="18"/>
      <c r="FQ249" s="18"/>
      <c r="FR249" s="18"/>
      <c r="FS249" s="18"/>
      <c r="FT249" s="18"/>
      <c r="FU249" s="18"/>
    </row>
    <row r="250" spans="1:177" x14ac:dyDescent="0.2">
      <c r="A250" s="19">
        <v>249</v>
      </c>
      <c r="B250">
        <v>9.8019176403557751</v>
      </c>
      <c r="C250">
        <v>16.65592597297271</v>
      </c>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c r="EL250" s="18"/>
      <c r="EM250" s="18"/>
      <c r="EN250" s="18"/>
      <c r="EO250" s="18"/>
      <c r="EP250" s="18"/>
      <c r="EQ250" s="18"/>
      <c r="ER250" s="18"/>
      <c r="ES250" s="18"/>
      <c r="ET250" s="18"/>
      <c r="EU250" s="18"/>
      <c r="EV250" s="18"/>
      <c r="EW250" s="18"/>
      <c r="EX250" s="18"/>
      <c r="EY250" s="18"/>
      <c r="EZ250" s="18"/>
      <c r="FA250" s="18"/>
      <c r="FB250" s="18"/>
      <c r="FC250" s="18"/>
      <c r="FD250" s="18"/>
      <c r="FE250" s="18"/>
      <c r="FF250" s="18"/>
      <c r="FG250" s="18"/>
      <c r="FH250" s="18"/>
      <c r="FI250" s="18"/>
      <c r="FJ250" s="18"/>
      <c r="FK250" s="18"/>
      <c r="FL250" s="18"/>
      <c r="FM250" s="18"/>
      <c r="FN250" s="18"/>
      <c r="FO250" s="18"/>
      <c r="FP250" s="18"/>
      <c r="FQ250" s="18"/>
      <c r="FR250" s="18"/>
      <c r="FS250" s="18"/>
      <c r="FT250" s="18"/>
      <c r="FU250" s="18"/>
    </row>
    <row r="251" spans="1:177" x14ac:dyDescent="0.2">
      <c r="A251" s="19">
        <v>250</v>
      </c>
      <c r="B251">
        <v>5.5203368538556674E-2</v>
      </c>
      <c r="C251">
        <v>1.948726888043173E-2</v>
      </c>
      <c r="X251" s="18"/>
      <c r="Y251" s="18"/>
      <c r="Z251" s="18"/>
      <c r="AA251" s="18"/>
      <c r="AB251" s="18"/>
      <c r="AC251" s="18"/>
      <c r="AD251" s="18"/>
      <c r="AE251" s="18"/>
      <c r="AF251" s="18"/>
      <c r="AG251" s="18"/>
      <c r="AH251" s="18"/>
      <c r="AI251" s="18"/>
      <c r="AJ251" s="18"/>
      <c r="AK251" s="18"/>
      <c r="AL251" s="18"/>
      <c r="AM251" s="18"/>
      <c r="AN251" s="18"/>
      <c r="AO251" s="18"/>
      <c r="AP251" s="18"/>
      <c r="AQ251" s="18"/>
      <c r="AR251" s="18"/>
      <c r="AS251" s="18"/>
      <c r="AT251" s="18"/>
      <c r="AU251" s="18"/>
      <c r="AV251" s="18"/>
      <c r="AW251" s="18"/>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c r="FF251" s="18"/>
      <c r="FG251" s="18"/>
      <c r="FH251" s="18"/>
      <c r="FI251" s="18"/>
      <c r="FJ251" s="18"/>
      <c r="FK251" s="18"/>
      <c r="FL251" s="18"/>
      <c r="FM251" s="18"/>
      <c r="FN251" s="18"/>
      <c r="FO251" s="18"/>
      <c r="FP251" s="18"/>
      <c r="FQ251" s="18"/>
      <c r="FR251" s="18"/>
      <c r="FS251" s="18"/>
      <c r="FT251" s="18"/>
      <c r="FU251" s="18"/>
    </row>
    <row r="252" spans="1:177" x14ac:dyDescent="0.2">
      <c r="A252" s="19">
        <v>251</v>
      </c>
      <c r="B252">
        <v>7.6582415224492912</v>
      </c>
      <c r="C252">
        <v>10.144178208610738</v>
      </c>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row>
    <row r="253" spans="1:177" x14ac:dyDescent="0.2">
      <c r="A253" s="19">
        <v>252</v>
      </c>
      <c r="B253">
        <v>2.6702250271780237</v>
      </c>
      <c r="C253">
        <v>2.925908317102361</v>
      </c>
      <c r="X253" s="18"/>
      <c r="Y253" s="18"/>
      <c r="Z253" s="18"/>
      <c r="AA253" s="18"/>
      <c r="AB253" s="18"/>
      <c r="AC253" s="18"/>
      <c r="AD253" s="18"/>
      <c r="AE253" s="18"/>
      <c r="AF253" s="18"/>
      <c r="AG253" s="18"/>
      <c r="AH253" s="18"/>
      <c r="AI253" s="18"/>
      <c r="AJ253" s="18"/>
      <c r="AK253" s="18"/>
      <c r="AL253" s="18"/>
      <c r="AM253" s="18"/>
      <c r="AN253" s="18"/>
      <c r="AO253" s="18"/>
      <c r="AP253" s="18"/>
      <c r="AQ253" s="18"/>
      <c r="AR253" s="18"/>
      <c r="AS253" s="18"/>
      <c r="AT253" s="18"/>
      <c r="AU253" s="18"/>
      <c r="AV253" s="18"/>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c r="EO253" s="18"/>
      <c r="EP253" s="18"/>
      <c r="EQ253" s="18"/>
      <c r="ER253" s="18"/>
      <c r="ES253" s="18"/>
      <c r="ET253" s="18"/>
      <c r="EU253" s="18"/>
      <c r="EV253" s="18"/>
      <c r="EW253" s="18"/>
      <c r="EX253" s="18"/>
      <c r="EY253" s="18"/>
      <c r="EZ253" s="18"/>
      <c r="FA253" s="18"/>
      <c r="FB253" s="18"/>
      <c r="FC253" s="18"/>
      <c r="FD253" s="18"/>
      <c r="FE253" s="18"/>
      <c r="FF253" s="18"/>
      <c r="FG253" s="18"/>
      <c r="FH253" s="18"/>
      <c r="FI253" s="18"/>
      <c r="FJ253" s="18"/>
      <c r="FK253" s="18"/>
      <c r="FL253" s="18"/>
      <c r="FM253" s="18"/>
      <c r="FN253" s="18"/>
      <c r="FO253" s="18"/>
      <c r="FP253" s="18"/>
      <c r="FQ253" s="18"/>
      <c r="FR253" s="18"/>
      <c r="FS253" s="18"/>
      <c r="FT253" s="18"/>
      <c r="FU253" s="18"/>
    </row>
    <row r="254" spans="1:177" x14ac:dyDescent="0.2">
      <c r="A254" s="19">
        <v>253</v>
      </c>
      <c r="B254">
        <v>2.7270468586034036</v>
      </c>
      <c r="C254">
        <v>1.1828700834185699</v>
      </c>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c r="FA254" s="18"/>
      <c r="FB254" s="18"/>
      <c r="FC254" s="18"/>
      <c r="FD254" s="18"/>
      <c r="FE254" s="18"/>
      <c r="FF254" s="18"/>
      <c r="FG254" s="18"/>
      <c r="FH254" s="18"/>
      <c r="FI254" s="18"/>
      <c r="FJ254" s="18"/>
      <c r="FK254" s="18"/>
      <c r="FL254" s="18"/>
      <c r="FM254" s="18"/>
      <c r="FN254" s="18"/>
      <c r="FO254" s="18"/>
      <c r="FP254" s="18"/>
      <c r="FQ254" s="18"/>
      <c r="FR254" s="18"/>
      <c r="FS254" s="18"/>
      <c r="FT254" s="18"/>
      <c r="FU254" s="18"/>
    </row>
    <row r="255" spans="1:177" x14ac:dyDescent="0.2">
      <c r="A255" s="19">
        <v>254</v>
      </c>
      <c r="B255">
        <v>1.1419442312216033</v>
      </c>
      <c r="C255">
        <v>1.5742783532651146</v>
      </c>
      <c r="X255" s="18"/>
      <c r="Y255" s="18"/>
      <c r="Z255" s="18"/>
      <c r="AA255" s="18"/>
      <c r="AB255" s="18"/>
      <c r="AC255" s="18"/>
      <c r="AD255" s="18"/>
      <c r="AE255" s="18"/>
      <c r="AF255" s="18"/>
      <c r="AG255" s="18"/>
      <c r="AH255" s="18"/>
      <c r="AI255" s="18"/>
      <c r="AJ255" s="18"/>
      <c r="AK255" s="18"/>
      <c r="AL255" s="18"/>
      <c r="AM255" s="18"/>
      <c r="AN255" s="18"/>
      <c r="AO255" s="18"/>
      <c r="AP255" s="18"/>
      <c r="AQ255" s="18"/>
      <c r="AR255" s="18"/>
      <c r="AS255" s="18"/>
      <c r="AT255" s="18"/>
      <c r="AU255" s="18"/>
      <c r="AV255" s="18"/>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c r="FA255" s="18"/>
      <c r="FB255" s="18"/>
      <c r="FC255" s="18"/>
      <c r="FD255" s="18"/>
      <c r="FE255" s="18"/>
      <c r="FF255" s="18"/>
      <c r="FG255" s="18"/>
      <c r="FH255" s="18"/>
      <c r="FI255" s="18"/>
      <c r="FJ255" s="18"/>
      <c r="FK255" s="18"/>
      <c r="FL255" s="18"/>
      <c r="FM255" s="18"/>
      <c r="FN255" s="18"/>
      <c r="FO255" s="18"/>
      <c r="FP255" s="18"/>
      <c r="FQ255" s="18"/>
      <c r="FR255" s="18"/>
      <c r="FS255" s="18"/>
      <c r="FT255" s="18"/>
      <c r="FU255" s="18"/>
    </row>
    <row r="256" spans="1:177" x14ac:dyDescent="0.2">
      <c r="A256" s="19">
        <v>255</v>
      </c>
      <c r="B256">
        <v>4.5506393858648675</v>
      </c>
      <c r="C256">
        <v>5.838884714126932</v>
      </c>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8"/>
      <c r="EV256" s="18"/>
      <c r="EW256" s="18"/>
      <c r="EX256" s="18"/>
      <c r="EY256" s="18"/>
      <c r="EZ256" s="18"/>
      <c r="FA256" s="18"/>
      <c r="FB256" s="18"/>
      <c r="FC256" s="18"/>
      <c r="FD256" s="18"/>
      <c r="FE256" s="18"/>
      <c r="FF256" s="18"/>
      <c r="FG256" s="18"/>
      <c r="FH256" s="18"/>
      <c r="FI256" s="18"/>
      <c r="FJ256" s="18"/>
      <c r="FK256" s="18"/>
      <c r="FL256" s="18"/>
      <c r="FM256" s="18"/>
      <c r="FN256" s="18"/>
      <c r="FO256" s="18"/>
      <c r="FP256" s="18"/>
      <c r="FQ256" s="18"/>
      <c r="FR256" s="18"/>
      <c r="FS256" s="18"/>
      <c r="FT256" s="18"/>
      <c r="FU256" s="18"/>
    </row>
    <row r="257" spans="1:177" x14ac:dyDescent="0.2">
      <c r="A257" s="19">
        <v>256</v>
      </c>
      <c r="B257">
        <v>6.0503575811612365E-2</v>
      </c>
      <c r="C257">
        <v>-0.88215821640236758</v>
      </c>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c r="EO257" s="18"/>
      <c r="EP257" s="18"/>
      <c r="EQ257" s="18"/>
      <c r="ER257" s="18"/>
      <c r="ES257" s="18"/>
      <c r="ET257" s="18"/>
      <c r="EU257" s="18"/>
      <c r="EV257" s="18"/>
      <c r="EW257" s="18"/>
      <c r="EX257" s="18"/>
      <c r="EY257" s="18"/>
      <c r="EZ257" s="18"/>
      <c r="FA257" s="18"/>
      <c r="FB257" s="18"/>
      <c r="FC257" s="18"/>
      <c r="FD257" s="18"/>
      <c r="FE257" s="18"/>
      <c r="FF257" s="18"/>
      <c r="FG257" s="18"/>
      <c r="FH257" s="18"/>
      <c r="FI257" s="18"/>
      <c r="FJ257" s="18"/>
      <c r="FK257" s="18"/>
      <c r="FL257" s="18"/>
      <c r="FM257" s="18"/>
      <c r="FN257" s="18"/>
      <c r="FO257" s="18"/>
      <c r="FP257" s="18"/>
      <c r="FQ257" s="18"/>
      <c r="FR257" s="18"/>
      <c r="FS257" s="18"/>
      <c r="FT257" s="18"/>
      <c r="FU257" s="18"/>
    </row>
    <row r="258" spans="1:177" x14ac:dyDescent="0.2">
      <c r="A258" s="19">
        <v>257</v>
      </c>
      <c r="B258">
        <v>4.8671143214962798E-2</v>
      </c>
      <c r="C258">
        <v>0.35667577297134001</v>
      </c>
      <c r="X258" s="18"/>
      <c r="Y258" s="18"/>
      <c r="Z258" s="18"/>
      <c r="AA258" s="18"/>
      <c r="AB258" s="18"/>
      <c r="AC258" s="18"/>
      <c r="AD258" s="18"/>
      <c r="AE258" s="18"/>
      <c r="AF258" s="18"/>
      <c r="AG258" s="18"/>
      <c r="AH258" s="18"/>
      <c r="AI258" s="18"/>
      <c r="AJ258" s="18"/>
      <c r="AK258" s="18"/>
      <c r="AL258" s="18"/>
      <c r="AM258" s="18"/>
      <c r="AN258" s="18"/>
      <c r="AO258" s="18"/>
      <c r="AP258" s="18"/>
      <c r="AQ258" s="18"/>
      <c r="AR258" s="18"/>
      <c r="AS258" s="18"/>
      <c r="AT258" s="18"/>
      <c r="AU258" s="18"/>
      <c r="AV258" s="18"/>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row>
    <row r="259" spans="1:177" x14ac:dyDescent="0.2">
      <c r="A259" s="19">
        <v>258</v>
      </c>
      <c r="B259">
        <v>1.2394882492330073</v>
      </c>
      <c r="C259">
        <v>0.73355664601018433</v>
      </c>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8"/>
      <c r="BD259" s="18"/>
      <c r="BE259" s="18"/>
      <c r="BF259" s="18"/>
      <c r="BG259" s="18"/>
      <c r="BH259" s="18"/>
      <c r="BI259" s="18"/>
      <c r="BJ259" s="18"/>
      <c r="BK259" s="18"/>
      <c r="BL259" s="18"/>
      <c r="BM259" s="18"/>
      <c r="BN259" s="18"/>
      <c r="BO259" s="18"/>
      <c r="BP259" s="18"/>
      <c r="BQ259" s="18"/>
      <c r="BR259" s="18"/>
      <c r="BS259" s="18"/>
      <c r="BT259" s="18"/>
      <c r="BU259" s="18"/>
      <c r="BV259" s="18"/>
      <c r="BW259" s="18"/>
      <c r="BX259" s="18"/>
      <c r="BY259" s="18"/>
      <c r="BZ259" s="18"/>
      <c r="CA259" s="18"/>
      <c r="CB259" s="18"/>
      <c r="CC259" s="18"/>
      <c r="CD259" s="18"/>
      <c r="CE259" s="18"/>
      <c r="CF259" s="18"/>
      <c r="CG259" s="18"/>
      <c r="CH259" s="18"/>
      <c r="CI259" s="18"/>
      <c r="CJ259" s="18"/>
      <c r="CK259" s="18"/>
      <c r="CL259" s="18"/>
      <c r="CM259" s="18"/>
      <c r="CN259" s="18"/>
      <c r="CO259" s="18"/>
      <c r="CP259" s="18"/>
      <c r="CQ259" s="18"/>
      <c r="CR259" s="18"/>
      <c r="CS259" s="18"/>
      <c r="CT259" s="18"/>
      <c r="CU259" s="18"/>
      <c r="CV259" s="18"/>
      <c r="CW259" s="18"/>
      <c r="CX259" s="18"/>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c r="EL259" s="18"/>
      <c r="EM259" s="18"/>
      <c r="EN259" s="18"/>
      <c r="EO259" s="18"/>
      <c r="EP259" s="18"/>
      <c r="EQ259" s="18"/>
      <c r="ER259" s="18"/>
      <c r="ES259" s="18"/>
      <c r="ET259" s="18"/>
      <c r="EU259" s="18"/>
      <c r="EV259" s="18"/>
      <c r="EW259" s="18"/>
      <c r="EX259" s="18"/>
      <c r="EY259" s="18"/>
      <c r="EZ259" s="18"/>
      <c r="FA259" s="18"/>
      <c r="FB259" s="18"/>
      <c r="FC259" s="18"/>
      <c r="FD259" s="18"/>
      <c r="FE259" s="18"/>
      <c r="FF259" s="18"/>
      <c r="FG259" s="18"/>
      <c r="FH259" s="18"/>
      <c r="FI259" s="18"/>
      <c r="FJ259" s="18"/>
      <c r="FK259" s="18"/>
      <c r="FL259" s="18"/>
      <c r="FM259" s="18"/>
      <c r="FN259" s="18"/>
      <c r="FO259" s="18"/>
      <c r="FP259" s="18"/>
      <c r="FQ259" s="18"/>
      <c r="FR259" s="18"/>
      <c r="FS259" s="18"/>
      <c r="FT259" s="18"/>
      <c r="FU259" s="18"/>
    </row>
    <row r="260" spans="1:177" x14ac:dyDescent="0.2">
      <c r="A260" s="19">
        <v>259</v>
      </c>
      <c r="B260">
        <v>6.5239562867684793</v>
      </c>
      <c r="C260">
        <v>8.5470040434976404</v>
      </c>
      <c r="X260" s="18"/>
      <c r="Y260" s="18"/>
      <c r="Z260" s="18"/>
      <c r="AA260" s="18"/>
      <c r="AB260" s="18"/>
      <c r="AC260" s="18"/>
      <c r="AD260" s="18"/>
      <c r="AE260" s="18"/>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8"/>
      <c r="CD260" s="18"/>
      <c r="CE260" s="18"/>
      <c r="CF260" s="18"/>
      <c r="CG260" s="18"/>
      <c r="CH260" s="18"/>
      <c r="CI260" s="18"/>
      <c r="CJ260" s="18"/>
      <c r="CK260" s="18"/>
      <c r="CL260" s="18"/>
      <c r="CM260" s="18"/>
      <c r="CN260" s="18"/>
      <c r="CO260" s="18"/>
      <c r="CP260" s="18"/>
      <c r="CQ260" s="18"/>
      <c r="CR260" s="18"/>
      <c r="CS260" s="18"/>
      <c r="CT260" s="18"/>
      <c r="CU260" s="18"/>
      <c r="CV260" s="18"/>
      <c r="CW260" s="18"/>
      <c r="CX260" s="18"/>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row>
    <row r="261" spans="1:177" x14ac:dyDescent="0.2">
      <c r="A261" s="19">
        <v>260</v>
      </c>
      <c r="B261">
        <v>0.7940843459245972</v>
      </c>
      <c r="C261">
        <v>0.11729142010121001</v>
      </c>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c r="BN261" s="18"/>
      <c r="BO261" s="18"/>
      <c r="BP261" s="18"/>
      <c r="BQ261" s="18"/>
      <c r="BR261" s="18"/>
      <c r="BS261" s="18"/>
      <c r="BT261" s="18"/>
      <c r="BU261" s="18"/>
      <c r="BV261" s="18"/>
      <c r="BW261" s="18"/>
      <c r="BX261" s="18"/>
      <c r="BY261" s="18"/>
      <c r="BZ261" s="18"/>
      <c r="CA261" s="18"/>
      <c r="CB261" s="18"/>
      <c r="CC261" s="18"/>
      <c r="CD261" s="18"/>
      <c r="CE261" s="18"/>
      <c r="CF261" s="18"/>
      <c r="CG261" s="18"/>
      <c r="CH261" s="18"/>
      <c r="CI261" s="18"/>
      <c r="CJ261" s="18"/>
      <c r="CK261" s="18"/>
      <c r="CL261" s="18"/>
      <c r="CM261" s="18"/>
      <c r="CN261" s="18"/>
      <c r="CO261" s="18"/>
      <c r="CP261" s="18"/>
      <c r="CQ261" s="18"/>
      <c r="CR261" s="18"/>
      <c r="CS261" s="18"/>
      <c r="CT261" s="18"/>
      <c r="CU261" s="18"/>
      <c r="CV261" s="18"/>
      <c r="CW261" s="18"/>
      <c r="CX261" s="18"/>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c r="EO261" s="18"/>
      <c r="EP261" s="18"/>
      <c r="EQ261" s="18"/>
      <c r="ER261" s="18"/>
      <c r="ES261" s="18"/>
      <c r="ET261" s="18"/>
      <c r="EU261" s="18"/>
      <c r="EV261" s="18"/>
      <c r="EW261" s="18"/>
      <c r="EX261" s="18"/>
      <c r="EY261" s="18"/>
      <c r="EZ261" s="18"/>
      <c r="FA261" s="18"/>
      <c r="FB261" s="18"/>
      <c r="FC261" s="18"/>
      <c r="FD261" s="18"/>
      <c r="FE261" s="18"/>
      <c r="FF261" s="18"/>
      <c r="FG261" s="18"/>
      <c r="FH261" s="18"/>
      <c r="FI261" s="18"/>
      <c r="FJ261" s="18"/>
      <c r="FK261" s="18"/>
      <c r="FL261" s="18"/>
      <c r="FM261" s="18"/>
      <c r="FN261" s="18"/>
      <c r="FO261" s="18"/>
      <c r="FP261" s="18"/>
      <c r="FQ261" s="18"/>
      <c r="FR261" s="18"/>
      <c r="FS261" s="18"/>
      <c r="FT261" s="18"/>
      <c r="FU261" s="18"/>
    </row>
    <row r="262" spans="1:177" x14ac:dyDescent="0.2">
      <c r="A262" s="19">
        <v>261</v>
      </c>
      <c r="B262">
        <v>9.0074577620333436</v>
      </c>
      <c r="C262">
        <v>13.253751216105011</v>
      </c>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18"/>
      <c r="BB262" s="18"/>
      <c r="BC262" s="18"/>
      <c r="BD262" s="18"/>
      <c r="BE262" s="18"/>
      <c r="BF262" s="18"/>
      <c r="BG262" s="18"/>
      <c r="BH262" s="18"/>
      <c r="BI262" s="18"/>
      <c r="BJ262" s="18"/>
      <c r="BK262" s="18"/>
      <c r="BL262" s="18"/>
      <c r="BM262" s="18"/>
      <c r="BN262" s="18"/>
      <c r="BO262" s="18"/>
      <c r="BP262" s="18"/>
      <c r="BQ262" s="18"/>
      <c r="BR262" s="18"/>
      <c r="BS262" s="18"/>
      <c r="BT262" s="18"/>
      <c r="BU262" s="18"/>
      <c r="BV262" s="18"/>
      <c r="BW262" s="18"/>
      <c r="BX262" s="18"/>
      <c r="BY262" s="18"/>
      <c r="BZ262" s="18"/>
      <c r="CA262" s="18"/>
      <c r="CB262" s="18"/>
      <c r="CC262" s="18"/>
      <c r="CD262" s="18"/>
      <c r="CE262" s="18"/>
      <c r="CF262" s="18"/>
      <c r="CG262" s="18"/>
      <c r="CH262" s="18"/>
      <c r="CI262" s="18"/>
      <c r="CJ262" s="18"/>
      <c r="CK262" s="18"/>
      <c r="CL262" s="18"/>
      <c r="CM262" s="18"/>
      <c r="CN262" s="18"/>
      <c r="CO262" s="18"/>
      <c r="CP262" s="18"/>
      <c r="CQ262" s="18"/>
      <c r="CR262" s="18"/>
      <c r="CS262" s="18"/>
      <c r="CT262" s="18"/>
      <c r="CU262" s="18"/>
      <c r="CV262" s="18"/>
      <c r="CW262" s="18"/>
      <c r="CX262" s="18"/>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18"/>
      <c r="EZ262" s="18"/>
      <c r="FA262" s="18"/>
      <c r="FB262" s="18"/>
      <c r="FC262" s="18"/>
      <c r="FD262" s="18"/>
      <c r="FE262" s="18"/>
      <c r="FF262" s="18"/>
      <c r="FG262" s="18"/>
      <c r="FH262" s="18"/>
      <c r="FI262" s="18"/>
      <c r="FJ262" s="18"/>
      <c r="FK262" s="18"/>
      <c r="FL262" s="18"/>
      <c r="FM262" s="18"/>
      <c r="FN262" s="18"/>
      <c r="FO262" s="18"/>
      <c r="FP262" s="18"/>
      <c r="FQ262" s="18"/>
      <c r="FR262" s="18"/>
      <c r="FS262" s="18"/>
      <c r="FT262" s="18"/>
      <c r="FU262" s="18"/>
    </row>
    <row r="263" spans="1:177" x14ac:dyDescent="0.2">
      <c r="A263" s="19">
        <v>262</v>
      </c>
      <c r="B263">
        <v>1.8314434350190556</v>
      </c>
      <c r="C263">
        <v>1.9047131476628156</v>
      </c>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8"/>
      <c r="BS263" s="18"/>
      <c r="BT263" s="18"/>
      <c r="BU263" s="18"/>
      <c r="BV263" s="18"/>
      <c r="BW263" s="18"/>
      <c r="BX263" s="18"/>
      <c r="BY263" s="18"/>
      <c r="BZ263" s="18"/>
      <c r="CA263" s="18"/>
      <c r="CB263" s="18"/>
      <c r="CC263" s="18"/>
      <c r="CD263" s="18"/>
      <c r="CE263" s="18"/>
      <c r="CF263" s="18"/>
      <c r="CG263" s="18"/>
      <c r="CH263" s="18"/>
      <c r="CI263" s="18"/>
      <c r="CJ263" s="18"/>
      <c r="CK263" s="18"/>
      <c r="CL263" s="18"/>
      <c r="CM263" s="18"/>
      <c r="CN263" s="18"/>
      <c r="CO263" s="18"/>
      <c r="CP263" s="18"/>
      <c r="CQ263" s="18"/>
      <c r="CR263" s="18"/>
      <c r="CS263" s="18"/>
      <c r="CT263" s="18"/>
      <c r="CU263" s="18"/>
      <c r="CV263" s="18"/>
      <c r="CW263" s="18"/>
      <c r="CX263" s="18"/>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c r="FA263" s="18"/>
      <c r="FB263" s="18"/>
      <c r="FC263" s="18"/>
      <c r="FD263" s="18"/>
      <c r="FE263" s="18"/>
      <c r="FF263" s="18"/>
      <c r="FG263" s="18"/>
      <c r="FH263" s="18"/>
      <c r="FI263" s="18"/>
      <c r="FJ263" s="18"/>
      <c r="FK263" s="18"/>
      <c r="FL263" s="18"/>
      <c r="FM263" s="18"/>
      <c r="FN263" s="18"/>
      <c r="FO263" s="18"/>
      <c r="FP263" s="18"/>
      <c r="FQ263" s="18"/>
      <c r="FR263" s="18"/>
      <c r="FS263" s="18"/>
      <c r="FT263" s="18"/>
      <c r="FU263" s="18"/>
    </row>
    <row r="264" spans="1:177" x14ac:dyDescent="0.2">
      <c r="A264" s="19">
        <v>263</v>
      </c>
      <c r="B264">
        <v>6.5771345737093618</v>
      </c>
      <c r="C264">
        <v>10.129726947775568</v>
      </c>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18"/>
      <c r="BF264" s="18"/>
      <c r="BG264" s="18"/>
      <c r="BH264" s="18"/>
      <c r="BI264" s="18"/>
      <c r="BJ264" s="18"/>
      <c r="BK264" s="18"/>
      <c r="BL264" s="18"/>
      <c r="BM264" s="18"/>
      <c r="BN264" s="18"/>
      <c r="BO264" s="18"/>
      <c r="BP264" s="18"/>
      <c r="BQ264" s="18"/>
      <c r="BR264" s="18"/>
      <c r="BS264" s="18"/>
      <c r="BT264" s="18"/>
      <c r="BU264" s="18"/>
      <c r="BV264" s="18"/>
      <c r="BW264" s="18"/>
      <c r="BX264" s="18"/>
      <c r="BY264" s="18"/>
      <c r="BZ264" s="18"/>
      <c r="CA264" s="18"/>
      <c r="CB264" s="18"/>
      <c r="CC264" s="18"/>
      <c r="CD264" s="18"/>
      <c r="CE264" s="18"/>
      <c r="CF264" s="18"/>
      <c r="CG264" s="18"/>
      <c r="CH264" s="18"/>
      <c r="CI264" s="18"/>
      <c r="CJ264" s="18"/>
      <c r="CK264" s="18"/>
      <c r="CL264" s="18"/>
      <c r="CM264" s="18"/>
      <c r="CN264" s="18"/>
      <c r="CO264" s="18"/>
      <c r="CP264" s="18"/>
      <c r="CQ264" s="18"/>
      <c r="CR264" s="18"/>
      <c r="CS264" s="18"/>
      <c r="CT264" s="18"/>
      <c r="CU264" s="18"/>
      <c r="CV264" s="18"/>
      <c r="CW264" s="18"/>
      <c r="CX264" s="18"/>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row>
    <row r="265" spans="1:177" x14ac:dyDescent="0.2">
      <c r="A265" s="19">
        <v>264</v>
      </c>
      <c r="B265">
        <v>0.38670715099446085</v>
      </c>
      <c r="C265">
        <v>1.534111384119754</v>
      </c>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c r="BB265" s="18"/>
      <c r="BC265" s="18"/>
      <c r="BD265" s="18"/>
      <c r="BE265" s="18"/>
      <c r="BF265" s="18"/>
      <c r="BG265" s="18"/>
      <c r="BH265" s="18"/>
      <c r="BI265" s="18"/>
      <c r="BJ265" s="18"/>
      <c r="BK265" s="18"/>
      <c r="BL265" s="18"/>
      <c r="BM265" s="18"/>
      <c r="BN265" s="18"/>
      <c r="BO265" s="18"/>
      <c r="BP265" s="18"/>
      <c r="BQ265" s="18"/>
      <c r="BR265" s="18"/>
      <c r="BS265" s="18"/>
      <c r="BT265" s="18"/>
      <c r="BU265" s="18"/>
      <c r="BV265" s="18"/>
      <c r="BW265" s="18"/>
      <c r="BX265" s="18"/>
      <c r="BY265" s="18"/>
      <c r="BZ265" s="18"/>
      <c r="CA265" s="18"/>
      <c r="CB265" s="18"/>
      <c r="CC265" s="18"/>
      <c r="CD265" s="18"/>
      <c r="CE265" s="18"/>
      <c r="CF265" s="18"/>
      <c r="CG265" s="18"/>
      <c r="CH265" s="18"/>
      <c r="CI265" s="18"/>
      <c r="CJ265" s="18"/>
      <c r="CK265" s="18"/>
      <c r="CL265" s="18"/>
      <c r="CM265" s="18"/>
      <c r="CN265" s="18"/>
      <c r="CO265" s="18"/>
      <c r="CP265" s="18"/>
      <c r="CQ265" s="18"/>
      <c r="CR265" s="18"/>
      <c r="CS265" s="18"/>
      <c r="CT265" s="18"/>
      <c r="CU265" s="18"/>
      <c r="CV265" s="18"/>
      <c r="CW265" s="18"/>
      <c r="CX265" s="18"/>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row>
    <row r="266" spans="1:177" x14ac:dyDescent="0.2">
      <c r="A266" s="19">
        <v>265</v>
      </c>
      <c r="B266">
        <v>0.36522624383226177</v>
      </c>
      <c r="C266">
        <v>-0.19922227605221843</v>
      </c>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row>
    <row r="267" spans="1:177" x14ac:dyDescent="0.2">
      <c r="A267" s="19">
        <v>266</v>
      </c>
      <c r="B267">
        <v>7.2161926911738306</v>
      </c>
      <c r="C267">
        <v>9.8859229973063734</v>
      </c>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c r="BB267" s="18"/>
      <c r="BC267" s="18"/>
      <c r="BD267" s="18"/>
      <c r="BE267" s="18"/>
      <c r="BF267" s="18"/>
      <c r="BG267" s="18"/>
      <c r="BH267" s="18"/>
      <c r="BI267" s="18"/>
      <c r="BJ267" s="18"/>
      <c r="BK267" s="18"/>
      <c r="BL267" s="18"/>
      <c r="BM267" s="18"/>
      <c r="BN267" s="18"/>
      <c r="BO267" s="18"/>
      <c r="BP267" s="18"/>
      <c r="BQ267" s="18"/>
      <c r="BR267" s="18"/>
      <c r="BS267" s="18"/>
      <c r="BT267" s="18"/>
      <c r="BU267" s="18"/>
      <c r="BV267" s="18"/>
      <c r="BW267" s="18"/>
      <c r="BX267" s="18"/>
      <c r="BY267" s="18"/>
      <c r="BZ267" s="18"/>
      <c r="CA267" s="18"/>
      <c r="CB267" s="18"/>
      <c r="CC267" s="18"/>
      <c r="CD267" s="18"/>
      <c r="CE267" s="18"/>
      <c r="CF267" s="18"/>
      <c r="CG267" s="18"/>
      <c r="CH267" s="18"/>
      <c r="CI267" s="18"/>
      <c r="CJ267" s="18"/>
      <c r="CK267" s="18"/>
      <c r="CL267" s="18"/>
      <c r="CM267" s="18"/>
      <c r="CN267" s="18"/>
      <c r="CO267" s="18"/>
      <c r="CP267" s="18"/>
      <c r="CQ267" s="18"/>
      <c r="CR267" s="18"/>
      <c r="CS267" s="18"/>
      <c r="CT267" s="18"/>
      <c r="CU267" s="18"/>
      <c r="CV267" s="18"/>
      <c r="CW267" s="18"/>
      <c r="CX267" s="18"/>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row>
    <row r="268" spans="1:177" x14ac:dyDescent="0.2">
      <c r="A268" s="19">
        <v>267</v>
      </c>
      <c r="B268">
        <v>6.5110817307785851</v>
      </c>
      <c r="C268">
        <v>13.800060184140401</v>
      </c>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18"/>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row>
    <row r="269" spans="1:177" x14ac:dyDescent="0.2">
      <c r="A269" s="19">
        <v>268</v>
      </c>
      <c r="B269">
        <v>4.8050001233502115</v>
      </c>
      <c r="C269">
        <v>6.1785477163140996</v>
      </c>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c r="BB269" s="18"/>
      <c r="BC269" s="18"/>
      <c r="BD269" s="18"/>
      <c r="BE269" s="18"/>
      <c r="BF269" s="18"/>
      <c r="BG269" s="18"/>
      <c r="BH269" s="18"/>
      <c r="BI269" s="18"/>
      <c r="BJ269" s="18"/>
      <c r="BK269" s="18"/>
      <c r="BL269" s="18"/>
      <c r="BM269" s="18"/>
      <c r="BN269" s="18"/>
      <c r="BO269" s="18"/>
      <c r="BP269" s="18"/>
      <c r="BQ269" s="18"/>
      <c r="BR269" s="18"/>
      <c r="BS269" s="18"/>
      <c r="BT269" s="18"/>
      <c r="BU269" s="18"/>
      <c r="BV269" s="18"/>
      <c r="BW269" s="18"/>
      <c r="BX269" s="18"/>
      <c r="BY269" s="18"/>
      <c r="BZ269" s="18"/>
      <c r="CA269" s="18"/>
      <c r="CB269" s="18"/>
      <c r="CC269" s="18"/>
      <c r="CD269" s="18"/>
      <c r="CE269" s="18"/>
      <c r="CF269" s="18"/>
      <c r="CG269" s="18"/>
      <c r="CH269" s="18"/>
      <c r="CI269" s="18"/>
      <c r="CJ269" s="18"/>
      <c r="CK269" s="18"/>
      <c r="CL269" s="18"/>
      <c r="CM269" s="18"/>
      <c r="CN269" s="18"/>
      <c r="CO269" s="18"/>
      <c r="CP269" s="18"/>
      <c r="CQ269" s="18"/>
      <c r="CR269" s="18"/>
      <c r="CS269" s="18"/>
      <c r="CT269" s="18"/>
      <c r="CU269" s="18"/>
      <c r="CV269" s="18"/>
      <c r="CW269" s="18"/>
      <c r="CX269" s="18"/>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row>
    <row r="270" spans="1:177" x14ac:dyDescent="0.2">
      <c r="A270" s="19">
        <v>269</v>
      </c>
      <c r="B270">
        <v>3.666581661681152</v>
      </c>
      <c r="C270">
        <v>5.3853285914882827</v>
      </c>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c r="BS270" s="18"/>
      <c r="BT270" s="18"/>
      <c r="BU270" s="18"/>
      <c r="BV270" s="18"/>
      <c r="BW270" s="18"/>
      <c r="BX270" s="18"/>
      <c r="BY270" s="18"/>
      <c r="BZ270" s="18"/>
      <c r="CA270" s="18"/>
      <c r="CB270" s="18"/>
      <c r="CC270" s="18"/>
      <c r="CD270" s="18"/>
      <c r="CE270" s="18"/>
      <c r="CF270" s="18"/>
      <c r="CG270" s="18"/>
      <c r="CH270" s="18"/>
      <c r="CI270" s="18"/>
      <c r="CJ270" s="18"/>
      <c r="CK270" s="18"/>
      <c r="CL270" s="18"/>
      <c r="CM270" s="18"/>
      <c r="CN270" s="18"/>
      <c r="CO270" s="18"/>
      <c r="CP270" s="18"/>
      <c r="CQ270" s="18"/>
      <c r="CR270" s="18"/>
      <c r="CS270" s="18"/>
      <c r="CT270" s="18"/>
      <c r="CU270" s="18"/>
      <c r="CV270" s="18"/>
      <c r="CW270" s="18"/>
      <c r="CX270" s="18"/>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row>
    <row r="271" spans="1:177" x14ac:dyDescent="0.2">
      <c r="A271" s="19">
        <v>270</v>
      </c>
      <c r="B271">
        <v>4.8924771983786464</v>
      </c>
      <c r="C271">
        <v>9.4491420220653204</v>
      </c>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c r="BB271" s="18"/>
      <c r="BC271" s="18"/>
      <c r="BD271" s="18"/>
      <c r="BE271" s="18"/>
      <c r="BF271" s="18"/>
      <c r="BG271" s="18"/>
      <c r="BH271" s="18"/>
      <c r="BI271" s="18"/>
      <c r="BJ271" s="18"/>
      <c r="BK271" s="18"/>
      <c r="BL271" s="18"/>
      <c r="BM271" s="18"/>
      <c r="BN271" s="18"/>
      <c r="BO271" s="18"/>
      <c r="BP271" s="18"/>
      <c r="BQ271" s="18"/>
      <c r="BR271" s="18"/>
      <c r="BS271" s="18"/>
      <c r="BT271" s="18"/>
      <c r="BU271" s="18"/>
      <c r="BV271" s="18"/>
      <c r="BW271" s="18"/>
      <c r="BX271" s="18"/>
      <c r="BY271" s="18"/>
      <c r="BZ271" s="18"/>
      <c r="CA271" s="18"/>
      <c r="CB271" s="18"/>
      <c r="CC271" s="18"/>
      <c r="CD271" s="18"/>
      <c r="CE271" s="18"/>
      <c r="CF271" s="18"/>
      <c r="CG271" s="18"/>
      <c r="CH271" s="18"/>
      <c r="CI271" s="18"/>
      <c r="CJ271" s="18"/>
      <c r="CK271" s="18"/>
      <c r="CL271" s="18"/>
      <c r="CM271" s="18"/>
      <c r="CN271" s="18"/>
      <c r="CO271" s="18"/>
      <c r="CP271" s="18"/>
      <c r="CQ271" s="18"/>
      <c r="CR271" s="18"/>
      <c r="CS271" s="18"/>
      <c r="CT271" s="18"/>
      <c r="CU271" s="18"/>
      <c r="CV271" s="18"/>
      <c r="CW271" s="18"/>
      <c r="CX271" s="18"/>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row>
    <row r="272" spans="1:177" x14ac:dyDescent="0.2">
      <c r="A272" s="19">
        <v>271</v>
      </c>
      <c r="B272">
        <v>9.5002936567458018</v>
      </c>
      <c r="C272">
        <v>15.389731578997759</v>
      </c>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18"/>
      <c r="CX272" s="18"/>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8"/>
      <c r="EY272" s="18"/>
      <c r="EZ272" s="18"/>
      <c r="FA272" s="18"/>
      <c r="FB272" s="18"/>
      <c r="FC272" s="18"/>
      <c r="FD272" s="18"/>
      <c r="FE272" s="18"/>
      <c r="FF272" s="18"/>
      <c r="FG272" s="18"/>
      <c r="FH272" s="18"/>
      <c r="FI272" s="18"/>
      <c r="FJ272" s="18"/>
      <c r="FK272" s="18"/>
      <c r="FL272" s="18"/>
      <c r="FM272" s="18"/>
      <c r="FN272" s="18"/>
      <c r="FO272" s="18"/>
      <c r="FP272" s="18"/>
      <c r="FQ272" s="18"/>
      <c r="FR272" s="18"/>
      <c r="FS272" s="18"/>
      <c r="FT272" s="18"/>
      <c r="FU272" s="18"/>
    </row>
    <row r="273" spans="1:177" x14ac:dyDescent="0.2">
      <c r="A273" s="19">
        <v>272</v>
      </c>
      <c r="B273">
        <v>2.9001792757518441</v>
      </c>
      <c r="C273">
        <v>3.3810563193857082</v>
      </c>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row>
    <row r="274" spans="1:177" x14ac:dyDescent="0.2">
      <c r="A274" s="19">
        <v>273</v>
      </c>
      <c r="B274">
        <v>1.8815562943405251</v>
      </c>
      <c r="C274">
        <v>1.750412100965411</v>
      </c>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c r="BS274" s="18"/>
      <c r="BT274" s="18"/>
      <c r="BU274" s="18"/>
      <c r="BV274" s="18"/>
      <c r="BW274" s="18"/>
      <c r="BX274" s="18"/>
      <c r="BY274" s="18"/>
      <c r="BZ274" s="18"/>
      <c r="CA274" s="18"/>
      <c r="CB274" s="18"/>
      <c r="CC274" s="18"/>
      <c r="CD274" s="18"/>
      <c r="CE274" s="18"/>
      <c r="CF274" s="18"/>
      <c r="CG274" s="18"/>
      <c r="CH274" s="18"/>
      <c r="CI274" s="18"/>
      <c r="CJ274" s="18"/>
      <c r="CK274" s="18"/>
      <c r="CL274" s="18"/>
      <c r="CM274" s="18"/>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c r="EO274" s="18"/>
      <c r="EP274" s="18"/>
      <c r="EQ274" s="18"/>
      <c r="ER274" s="18"/>
      <c r="ES274" s="18"/>
      <c r="ET274" s="18"/>
      <c r="EU274" s="18"/>
      <c r="EV274" s="18"/>
      <c r="EW274" s="18"/>
      <c r="EX274" s="18"/>
      <c r="EY274" s="18"/>
      <c r="EZ274" s="18"/>
      <c r="FA274" s="18"/>
      <c r="FB274" s="18"/>
      <c r="FC274" s="18"/>
      <c r="FD274" s="18"/>
      <c r="FE274" s="18"/>
      <c r="FF274" s="18"/>
      <c r="FG274" s="18"/>
      <c r="FH274" s="18"/>
      <c r="FI274" s="18"/>
      <c r="FJ274" s="18"/>
      <c r="FK274" s="18"/>
      <c r="FL274" s="18"/>
      <c r="FM274" s="18"/>
      <c r="FN274" s="18"/>
      <c r="FO274" s="18"/>
      <c r="FP274" s="18"/>
      <c r="FQ274" s="18"/>
      <c r="FR274" s="18"/>
      <c r="FS274" s="18"/>
      <c r="FT274" s="18"/>
      <c r="FU274" s="18"/>
    </row>
    <row r="275" spans="1:177" x14ac:dyDescent="0.2">
      <c r="A275" s="19">
        <v>274</v>
      </c>
      <c r="B275">
        <v>3.0262558719003962</v>
      </c>
      <c r="C275">
        <v>9.169401729152689</v>
      </c>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row>
    <row r="276" spans="1:177" x14ac:dyDescent="0.2">
      <c r="A276" s="19">
        <v>275</v>
      </c>
      <c r="B276">
        <v>7.3374352986168123</v>
      </c>
      <c r="C276">
        <v>9.5748144024567914</v>
      </c>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row>
    <row r="277" spans="1:177" x14ac:dyDescent="0.2">
      <c r="A277" s="19">
        <v>276</v>
      </c>
      <c r="B277">
        <v>4.0381884226039766</v>
      </c>
      <c r="C277">
        <v>5.3857284288438505</v>
      </c>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row>
    <row r="278" spans="1:177" x14ac:dyDescent="0.2">
      <c r="A278" s="19">
        <v>277</v>
      </c>
      <c r="B278">
        <v>5.220468369479347</v>
      </c>
      <c r="C278">
        <v>8.1139770160987776</v>
      </c>
      <c r="X278" s="18"/>
      <c r="Y278" s="18"/>
      <c r="Z278" s="18"/>
      <c r="AA278" s="18"/>
      <c r="AB278" s="18"/>
      <c r="AC278" s="18"/>
      <c r="AD278" s="18"/>
      <c r="AE278" s="18"/>
      <c r="AF278" s="18"/>
      <c r="AG278" s="18"/>
      <c r="AH278" s="18"/>
      <c r="AI278" s="18"/>
      <c r="AJ278" s="18"/>
      <c r="AK278" s="18"/>
      <c r="AL278" s="18"/>
      <c r="AM278" s="18"/>
      <c r="AN278" s="18"/>
      <c r="AO278" s="18"/>
      <c r="AP278" s="18"/>
      <c r="AQ278" s="18"/>
      <c r="AR278" s="18"/>
      <c r="AS278" s="18"/>
      <c r="AT278" s="18"/>
      <c r="AU278" s="18"/>
      <c r="AV278" s="18"/>
      <c r="AW278" s="18"/>
      <c r="AX278" s="18"/>
      <c r="AY278" s="18"/>
      <c r="AZ278" s="18"/>
      <c r="BA278" s="18"/>
      <c r="BB278" s="18"/>
      <c r="BC278" s="18"/>
      <c r="BD278" s="18"/>
      <c r="BE278" s="18"/>
      <c r="BF278" s="18"/>
      <c r="BG278" s="18"/>
      <c r="BH278" s="18"/>
      <c r="BI278" s="18"/>
      <c r="BJ278" s="18"/>
      <c r="BK278" s="18"/>
      <c r="BL278" s="18"/>
      <c r="BM278" s="18"/>
      <c r="BN278" s="18"/>
      <c r="BO278" s="18"/>
      <c r="BP278" s="18"/>
      <c r="BQ278" s="18"/>
      <c r="BR278" s="18"/>
      <c r="BS278" s="18"/>
      <c r="BT278" s="18"/>
      <c r="BU278" s="18"/>
      <c r="BV278" s="18"/>
      <c r="BW278" s="18"/>
      <c r="BX278" s="18"/>
      <c r="BY278" s="18"/>
      <c r="BZ278" s="18"/>
      <c r="CA278" s="18"/>
      <c r="CB278" s="18"/>
      <c r="CC278" s="18"/>
      <c r="CD278" s="18"/>
      <c r="CE278" s="18"/>
      <c r="CF278" s="18"/>
      <c r="CG278" s="18"/>
      <c r="CH278" s="18"/>
      <c r="CI278" s="18"/>
      <c r="CJ278" s="18"/>
      <c r="CK278" s="18"/>
      <c r="CL278" s="18"/>
      <c r="CM278" s="18"/>
      <c r="CN278" s="18"/>
      <c r="CO278" s="18"/>
      <c r="CP278" s="18"/>
      <c r="CQ278" s="18"/>
      <c r="CR278" s="18"/>
      <c r="CS278" s="18"/>
      <c r="CT278" s="18"/>
      <c r="CU278" s="18"/>
      <c r="CV278" s="18"/>
      <c r="CW278" s="18"/>
      <c r="CX278" s="18"/>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row>
    <row r="279" spans="1:177" x14ac:dyDescent="0.2">
      <c r="A279" s="19">
        <v>278</v>
      </c>
      <c r="B279">
        <v>0.19869643820853655</v>
      </c>
      <c r="C279">
        <v>-1.548675626708963</v>
      </c>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row>
    <row r="280" spans="1:177" x14ac:dyDescent="0.2">
      <c r="A280" s="19">
        <v>279</v>
      </c>
      <c r="B280">
        <v>3.7412358280695468</v>
      </c>
      <c r="C280">
        <v>4.4347980900826478</v>
      </c>
      <c r="X280" s="18"/>
      <c r="Y280" s="18"/>
      <c r="Z280" s="18"/>
      <c r="AA280" s="18"/>
      <c r="AB280" s="18"/>
      <c r="AC280" s="18"/>
      <c r="AD280" s="18"/>
      <c r="AE280" s="18"/>
      <c r="AF280" s="18"/>
      <c r="AG280" s="18"/>
      <c r="AH280" s="18"/>
      <c r="AI280" s="18"/>
      <c r="AJ280" s="18"/>
      <c r="AK280" s="18"/>
      <c r="AL280" s="18"/>
      <c r="AM280" s="18"/>
      <c r="AN280" s="18"/>
      <c r="AO280" s="18"/>
      <c r="AP280" s="18"/>
      <c r="AQ280" s="18"/>
      <c r="AR280" s="18"/>
      <c r="AS280" s="18"/>
      <c r="AT280" s="18"/>
      <c r="AU280" s="18"/>
      <c r="AV280" s="18"/>
      <c r="AW280" s="18"/>
      <c r="AX280" s="18"/>
      <c r="AY280" s="18"/>
      <c r="AZ280" s="18"/>
      <c r="BA280" s="18"/>
      <c r="BB280" s="18"/>
      <c r="BC280" s="18"/>
      <c r="BD280" s="18"/>
      <c r="BE280" s="18"/>
      <c r="BF280" s="18"/>
      <c r="BG280" s="18"/>
      <c r="BH280" s="18"/>
      <c r="BI280" s="18"/>
      <c r="BJ280" s="18"/>
      <c r="BK280" s="18"/>
      <c r="BL280" s="18"/>
      <c r="BM280" s="18"/>
      <c r="BN280" s="18"/>
      <c r="BO280" s="18"/>
      <c r="BP280" s="18"/>
      <c r="BQ280" s="18"/>
      <c r="BR280" s="18"/>
      <c r="BS280" s="18"/>
      <c r="BT280" s="18"/>
      <c r="BU280" s="18"/>
      <c r="BV280" s="18"/>
      <c r="BW280" s="18"/>
      <c r="BX280" s="18"/>
      <c r="BY280" s="18"/>
      <c r="BZ280" s="18"/>
      <c r="CA280" s="18"/>
      <c r="CB280" s="18"/>
      <c r="CC280" s="18"/>
      <c r="CD280" s="18"/>
      <c r="CE280" s="18"/>
      <c r="CF280" s="18"/>
      <c r="CG280" s="18"/>
      <c r="CH280" s="18"/>
      <c r="CI280" s="18"/>
      <c r="CJ280" s="18"/>
      <c r="CK280" s="18"/>
      <c r="CL280" s="18"/>
      <c r="CM280" s="18"/>
      <c r="CN280" s="18"/>
      <c r="CO280" s="18"/>
      <c r="CP280" s="18"/>
      <c r="CQ280" s="18"/>
      <c r="CR280" s="18"/>
      <c r="CS280" s="18"/>
      <c r="CT280" s="18"/>
      <c r="CU280" s="18"/>
      <c r="CV280" s="18"/>
      <c r="CW280" s="18"/>
      <c r="CX280" s="18"/>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row>
    <row r="281" spans="1:177" x14ac:dyDescent="0.2">
      <c r="A281" s="19">
        <v>280</v>
      </c>
      <c r="B281">
        <v>4.6960122517294334</v>
      </c>
      <c r="C281">
        <v>6.3431212890244</v>
      </c>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row>
    <row r="282" spans="1:177" x14ac:dyDescent="0.2">
      <c r="A282" s="19">
        <v>281</v>
      </c>
      <c r="B282">
        <v>1.477663452221547</v>
      </c>
      <c r="C282">
        <v>3.0510870667526055</v>
      </c>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row>
    <row r="283" spans="1:177" x14ac:dyDescent="0.2">
      <c r="A283" s="19">
        <v>282</v>
      </c>
      <c r="B283">
        <v>7.3934600803110868</v>
      </c>
      <c r="C283">
        <v>12.654889585788244</v>
      </c>
      <c r="X283" s="18"/>
      <c r="Y283" s="18"/>
      <c r="Z283" s="18"/>
      <c r="AA283" s="18"/>
      <c r="AB283" s="18"/>
      <c r="AC283" s="18"/>
      <c r="AD283" s="18"/>
      <c r="AE283" s="18"/>
      <c r="AF283" s="18"/>
      <c r="AG283" s="18"/>
      <c r="AH283" s="18"/>
      <c r="AI283" s="18"/>
      <c r="AJ283" s="18"/>
      <c r="AK283" s="18"/>
      <c r="AL283" s="18"/>
      <c r="AM283" s="18"/>
      <c r="AN283" s="18"/>
      <c r="AO283" s="18"/>
      <c r="AP283" s="18"/>
      <c r="AQ283" s="18"/>
      <c r="AR283" s="18"/>
      <c r="AS283" s="18"/>
      <c r="AT283" s="18"/>
      <c r="AU283" s="18"/>
      <c r="AV283" s="18"/>
      <c r="AW283" s="18"/>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row>
    <row r="284" spans="1:177" x14ac:dyDescent="0.2">
      <c r="A284" s="19">
        <v>283</v>
      </c>
      <c r="B284">
        <v>6.1842725200147726</v>
      </c>
      <c r="C284">
        <v>7.808466476660179</v>
      </c>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c r="EO284" s="18"/>
      <c r="EP284" s="18"/>
      <c r="EQ284" s="18"/>
      <c r="ER284" s="18"/>
      <c r="ES284" s="18"/>
      <c r="ET284" s="18"/>
      <c r="EU284" s="18"/>
      <c r="EV284" s="18"/>
      <c r="EW284" s="18"/>
      <c r="EX284" s="18"/>
      <c r="EY284" s="18"/>
      <c r="EZ284" s="18"/>
      <c r="FA284" s="18"/>
      <c r="FB284" s="18"/>
      <c r="FC284" s="18"/>
      <c r="FD284" s="18"/>
      <c r="FE284" s="18"/>
      <c r="FF284" s="18"/>
      <c r="FG284" s="18"/>
      <c r="FH284" s="18"/>
      <c r="FI284" s="18"/>
      <c r="FJ284" s="18"/>
      <c r="FK284" s="18"/>
      <c r="FL284" s="18"/>
      <c r="FM284" s="18"/>
      <c r="FN284" s="18"/>
      <c r="FO284" s="18"/>
      <c r="FP284" s="18"/>
      <c r="FQ284" s="18"/>
      <c r="FR284" s="18"/>
      <c r="FS284" s="18"/>
      <c r="FT284" s="18"/>
      <c r="FU284" s="18"/>
    </row>
    <row r="285" spans="1:177" x14ac:dyDescent="0.2">
      <c r="A285" s="19">
        <v>284</v>
      </c>
      <c r="B285">
        <v>7.818623012144597</v>
      </c>
      <c r="C285">
        <v>14.288010440950092</v>
      </c>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row>
    <row r="286" spans="1:177" x14ac:dyDescent="0.2">
      <c r="A286" s="19">
        <v>285</v>
      </c>
      <c r="B286">
        <v>6.6620714482949728</v>
      </c>
      <c r="C286">
        <v>9.6321675585271631</v>
      </c>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8"/>
      <c r="EV286" s="18"/>
      <c r="EW286" s="18"/>
      <c r="EX286" s="18"/>
      <c r="EY286" s="18"/>
      <c r="EZ286" s="18"/>
      <c r="FA286" s="18"/>
      <c r="FB286" s="18"/>
      <c r="FC286" s="18"/>
      <c r="FD286" s="18"/>
      <c r="FE286" s="18"/>
      <c r="FF286" s="18"/>
      <c r="FG286" s="18"/>
      <c r="FH286" s="18"/>
      <c r="FI286" s="18"/>
      <c r="FJ286" s="18"/>
      <c r="FK286" s="18"/>
      <c r="FL286" s="18"/>
      <c r="FM286" s="18"/>
      <c r="FN286" s="18"/>
      <c r="FO286" s="18"/>
      <c r="FP286" s="18"/>
      <c r="FQ286" s="18"/>
      <c r="FR286" s="18"/>
      <c r="FS286" s="18"/>
      <c r="FT286" s="18"/>
      <c r="FU286" s="18"/>
    </row>
    <row r="287" spans="1:177" x14ac:dyDescent="0.2">
      <c r="A287" s="19">
        <v>286</v>
      </c>
      <c r="B287">
        <v>0.15446583210299014</v>
      </c>
      <c r="C287">
        <v>-0.8391181197015869</v>
      </c>
      <c r="X287" s="18"/>
      <c r="Y287" s="18"/>
      <c r="Z287" s="18"/>
      <c r="AA287" s="18"/>
      <c r="AB287" s="18"/>
      <c r="AC287" s="18"/>
      <c r="AD287" s="18"/>
      <c r="AE287" s="18"/>
      <c r="AF287" s="18"/>
      <c r="AG287" s="18"/>
      <c r="AH287" s="18"/>
      <c r="AI287" s="18"/>
      <c r="AJ287" s="18"/>
      <c r="AK287" s="18"/>
      <c r="AL287" s="18"/>
      <c r="AM287" s="18"/>
      <c r="AN287" s="18"/>
      <c r="AO287" s="18"/>
      <c r="AP287" s="18"/>
      <c r="AQ287" s="18"/>
      <c r="AR287" s="18"/>
      <c r="AS287" s="18"/>
      <c r="AT287" s="18"/>
      <c r="AU287" s="18"/>
      <c r="AV287" s="18"/>
      <c r="AW287" s="18"/>
      <c r="AX287" s="18"/>
      <c r="AY287" s="18"/>
      <c r="AZ287" s="18"/>
      <c r="BA287" s="18"/>
      <c r="BB287" s="18"/>
      <c r="BC287" s="18"/>
      <c r="BD287" s="18"/>
      <c r="BE287" s="18"/>
      <c r="BF287" s="18"/>
      <c r="BG287" s="18"/>
      <c r="BH287" s="18"/>
      <c r="BI287" s="18"/>
      <c r="BJ287" s="18"/>
      <c r="BK287" s="18"/>
      <c r="BL287" s="18"/>
      <c r="BM287" s="18"/>
      <c r="BN287" s="18"/>
      <c r="BO287" s="18"/>
      <c r="BP287" s="18"/>
      <c r="BQ287" s="18"/>
      <c r="BR287" s="18"/>
      <c r="BS287" s="18"/>
      <c r="BT287" s="18"/>
      <c r="BU287" s="18"/>
      <c r="BV287" s="18"/>
      <c r="BW287" s="18"/>
      <c r="BX287" s="18"/>
      <c r="BY287" s="18"/>
      <c r="BZ287" s="18"/>
      <c r="CA287" s="18"/>
      <c r="CB287" s="18"/>
      <c r="CC287" s="18"/>
      <c r="CD287" s="18"/>
      <c r="CE287" s="18"/>
      <c r="CF287" s="18"/>
      <c r="CG287" s="18"/>
      <c r="CH287" s="18"/>
      <c r="CI287" s="18"/>
      <c r="CJ287" s="18"/>
      <c r="CK287" s="18"/>
      <c r="CL287" s="18"/>
      <c r="CM287" s="18"/>
      <c r="CN287" s="18"/>
      <c r="CO287" s="18"/>
      <c r="CP287" s="18"/>
      <c r="CQ287" s="18"/>
      <c r="CR287" s="18"/>
      <c r="CS287" s="18"/>
      <c r="CT287" s="18"/>
      <c r="CU287" s="18"/>
      <c r="CV287" s="18"/>
      <c r="CW287" s="18"/>
      <c r="CX287" s="18"/>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row>
    <row r="288" spans="1:177" x14ac:dyDescent="0.2">
      <c r="A288" s="19">
        <v>287</v>
      </c>
      <c r="B288">
        <v>7.7959736246489175</v>
      </c>
      <c r="C288">
        <v>11.006525900573429</v>
      </c>
      <c r="X288" s="18"/>
      <c r="Y288" s="18"/>
      <c r="Z288" s="18"/>
      <c r="AA288" s="18"/>
      <c r="AB288" s="18"/>
      <c r="AC288" s="18"/>
      <c r="AD288" s="18"/>
      <c r="AE288" s="18"/>
      <c r="AF288" s="18"/>
      <c r="AG288" s="18"/>
      <c r="AH288" s="18"/>
      <c r="AI288" s="18"/>
      <c r="AJ288" s="18"/>
      <c r="AK288" s="18"/>
      <c r="AL288" s="18"/>
      <c r="AM288" s="18"/>
      <c r="AN288" s="18"/>
      <c r="AO288" s="18"/>
      <c r="AP288" s="18"/>
      <c r="AQ288" s="18"/>
      <c r="AR288" s="18"/>
      <c r="AS288" s="18"/>
      <c r="AT288" s="18"/>
      <c r="AU288" s="18"/>
      <c r="AV288" s="18"/>
      <c r="AW288" s="18"/>
      <c r="AX288" s="18"/>
      <c r="AY288" s="18"/>
      <c r="AZ288" s="18"/>
      <c r="BA288" s="18"/>
      <c r="BB288" s="18"/>
      <c r="BC288" s="18"/>
      <c r="BD288" s="18"/>
      <c r="BE288" s="18"/>
      <c r="BF288" s="18"/>
      <c r="BG288" s="18"/>
      <c r="BH288" s="18"/>
      <c r="BI288" s="18"/>
      <c r="BJ288" s="18"/>
      <c r="BK288" s="18"/>
      <c r="BL288" s="18"/>
      <c r="BM288" s="18"/>
      <c r="BN288" s="18"/>
      <c r="BO288" s="18"/>
      <c r="BP288" s="18"/>
      <c r="BQ288" s="18"/>
      <c r="BR288" s="18"/>
      <c r="BS288" s="18"/>
      <c r="BT288" s="18"/>
      <c r="BU288" s="18"/>
      <c r="BV288" s="18"/>
      <c r="BW288" s="18"/>
      <c r="BX288" s="18"/>
      <c r="BY288" s="18"/>
      <c r="BZ288" s="18"/>
      <c r="CA288" s="18"/>
      <c r="CB288" s="18"/>
      <c r="CC288" s="18"/>
      <c r="CD288" s="18"/>
      <c r="CE288" s="18"/>
      <c r="CF288" s="18"/>
      <c r="CG288" s="18"/>
      <c r="CH288" s="18"/>
      <c r="CI288" s="18"/>
      <c r="CJ288" s="18"/>
      <c r="CK288" s="18"/>
      <c r="CL288" s="18"/>
      <c r="CM288" s="18"/>
      <c r="CN288" s="18"/>
      <c r="CO288" s="18"/>
      <c r="CP288" s="18"/>
      <c r="CQ288" s="18"/>
      <c r="CR288" s="18"/>
      <c r="CS288" s="18"/>
      <c r="CT288" s="18"/>
      <c r="CU288" s="18"/>
      <c r="CV288" s="18"/>
      <c r="CW288" s="18"/>
      <c r="CX288" s="18"/>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c r="EO288" s="18"/>
      <c r="EP288" s="18"/>
      <c r="EQ288" s="18"/>
      <c r="ER288" s="18"/>
      <c r="ES288" s="18"/>
      <c r="ET288" s="18"/>
      <c r="EU288" s="18"/>
      <c r="EV288" s="18"/>
      <c r="EW288" s="18"/>
      <c r="EX288" s="18"/>
      <c r="EY288" s="18"/>
      <c r="EZ288" s="18"/>
      <c r="FA288" s="18"/>
      <c r="FB288" s="18"/>
      <c r="FC288" s="18"/>
      <c r="FD288" s="18"/>
      <c r="FE288" s="18"/>
      <c r="FF288" s="18"/>
      <c r="FG288" s="18"/>
      <c r="FH288" s="18"/>
      <c r="FI288" s="18"/>
      <c r="FJ288" s="18"/>
      <c r="FK288" s="18"/>
      <c r="FL288" s="18"/>
      <c r="FM288" s="18"/>
      <c r="FN288" s="18"/>
      <c r="FO288" s="18"/>
      <c r="FP288" s="18"/>
      <c r="FQ288" s="18"/>
      <c r="FR288" s="18"/>
      <c r="FS288" s="18"/>
      <c r="FT288" s="18"/>
      <c r="FU288" s="18"/>
    </row>
    <row r="289" spans="1:177" x14ac:dyDescent="0.2">
      <c r="A289" s="19">
        <v>288</v>
      </c>
      <c r="B289">
        <v>3.6787389497515921</v>
      </c>
      <c r="C289">
        <v>5.4229141894762103</v>
      </c>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c r="BS289" s="18"/>
      <c r="BT289" s="18"/>
      <c r="BU289" s="18"/>
      <c r="BV289" s="18"/>
      <c r="BW289" s="18"/>
      <c r="BX289" s="18"/>
      <c r="BY289" s="18"/>
      <c r="BZ289" s="18"/>
      <c r="CA289" s="18"/>
      <c r="CB289" s="18"/>
      <c r="CC289" s="18"/>
      <c r="CD289" s="18"/>
      <c r="CE289" s="18"/>
      <c r="CF289" s="18"/>
      <c r="CG289" s="18"/>
      <c r="CH289" s="18"/>
      <c r="CI289" s="18"/>
      <c r="CJ289" s="18"/>
      <c r="CK289" s="18"/>
      <c r="CL289" s="18"/>
      <c r="CM289" s="18"/>
      <c r="CN289" s="18"/>
      <c r="CO289" s="18"/>
      <c r="CP289" s="18"/>
      <c r="CQ289" s="18"/>
      <c r="CR289" s="18"/>
      <c r="CS289" s="18"/>
      <c r="CT289" s="18"/>
      <c r="CU289" s="18"/>
      <c r="CV289" s="18"/>
      <c r="CW289" s="18"/>
      <c r="CX289" s="18"/>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18"/>
      <c r="FL289" s="18"/>
      <c r="FM289" s="18"/>
      <c r="FN289" s="18"/>
      <c r="FO289" s="18"/>
      <c r="FP289" s="18"/>
      <c r="FQ289" s="18"/>
      <c r="FR289" s="18"/>
      <c r="FS289" s="18"/>
      <c r="FT289" s="18"/>
      <c r="FU289" s="18"/>
    </row>
    <row r="290" spans="1:177" x14ac:dyDescent="0.2">
      <c r="A290" s="19">
        <v>289</v>
      </c>
      <c r="B290">
        <v>9.1558546588781642</v>
      </c>
      <c r="C290">
        <v>13.345455166555794</v>
      </c>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8"/>
      <c r="CC290" s="18"/>
      <c r="CD290" s="18"/>
      <c r="CE290" s="18"/>
      <c r="CF290" s="18"/>
      <c r="CG290" s="18"/>
      <c r="CH290" s="18"/>
      <c r="CI290" s="18"/>
      <c r="CJ290" s="18"/>
      <c r="CK290" s="18"/>
      <c r="CL290" s="18"/>
      <c r="CM290" s="18"/>
      <c r="CN290" s="18"/>
      <c r="CO290" s="18"/>
      <c r="CP290" s="18"/>
      <c r="CQ290" s="18"/>
      <c r="CR290" s="18"/>
      <c r="CS290" s="18"/>
      <c r="CT290" s="18"/>
      <c r="CU290" s="18"/>
      <c r="CV290" s="18"/>
      <c r="CW290" s="18"/>
      <c r="CX290" s="18"/>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row>
    <row r="291" spans="1:177" x14ac:dyDescent="0.2">
      <c r="A291" s="19">
        <v>290</v>
      </c>
      <c r="B291">
        <v>3.5826281094704382</v>
      </c>
      <c r="C291">
        <v>4.30831352958017</v>
      </c>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c r="BS291" s="18"/>
      <c r="BT291" s="18"/>
      <c r="BU291" s="18"/>
      <c r="BV291" s="18"/>
      <c r="BW291" s="18"/>
      <c r="BX291" s="18"/>
      <c r="BY291" s="18"/>
      <c r="BZ291" s="18"/>
      <c r="CA291" s="18"/>
      <c r="CB291" s="18"/>
      <c r="CC291" s="18"/>
      <c r="CD291" s="18"/>
      <c r="CE291" s="18"/>
      <c r="CF291" s="18"/>
      <c r="CG291" s="18"/>
      <c r="CH291" s="18"/>
      <c r="CI291" s="18"/>
      <c r="CJ291" s="18"/>
      <c r="CK291" s="18"/>
      <c r="CL291" s="18"/>
      <c r="CM291" s="18"/>
      <c r="CN291" s="18"/>
      <c r="CO291" s="18"/>
      <c r="CP291" s="18"/>
      <c r="CQ291" s="18"/>
      <c r="CR291" s="18"/>
      <c r="CS291" s="18"/>
      <c r="CT291" s="18"/>
      <c r="CU291" s="18"/>
      <c r="CV291" s="18"/>
      <c r="CW291" s="18"/>
      <c r="CX291" s="18"/>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c r="EO291" s="18"/>
      <c r="EP291" s="18"/>
      <c r="EQ291" s="18"/>
      <c r="ER291" s="18"/>
      <c r="ES291" s="18"/>
      <c r="ET291" s="18"/>
      <c r="EU291" s="18"/>
      <c r="EV291" s="18"/>
      <c r="EW291" s="18"/>
      <c r="EX291" s="18"/>
      <c r="EY291" s="18"/>
      <c r="EZ291" s="18"/>
      <c r="FA291" s="18"/>
      <c r="FB291" s="18"/>
      <c r="FC291" s="18"/>
      <c r="FD291" s="18"/>
      <c r="FE291" s="18"/>
      <c r="FF291" s="18"/>
      <c r="FG291" s="18"/>
      <c r="FH291" s="18"/>
      <c r="FI291" s="18"/>
      <c r="FJ291" s="18"/>
      <c r="FK291" s="18"/>
      <c r="FL291" s="18"/>
      <c r="FM291" s="18"/>
      <c r="FN291" s="18"/>
      <c r="FO291" s="18"/>
      <c r="FP291" s="18"/>
      <c r="FQ291" s="18"/>
      <c r="FR291" s="18"/>
      <c r="FS291" s="18"/>
      <c r="FT291" s="18"/>
      <c r="FU291" s="18"/>
    </row>
    <row r="292" spans="1:177" x14ac:dyDescent="0.2">
      <c r="A292" s="19">
        <v>291</v>
      </c>
      <c r="B292">
        <v>9.3188617307808546</v>
      </c>
      <c r="C292">
        <v>15.1632824539856</v>
      </c>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c r="BS292" s="18"/>
      <c r="BT292" s="18"/>
      <c r="BU292" s="18"/>
      <c r="BV292" s="18"/>
      <c r="BW292" s="18"/>
      <c r="BX292" s="18"/>
      <c r="BY292" s="18"/>
      <c r="BZ292" s="18"/>
      <c r="CA292" s="18"/>
      <c r="CB292" s="18"/>
      <c r="CC292" s="18"/>
      <c r="CD292" s="18"/>
      <c r="CE292" s="18"/>
      <c r="CF292" s="18"/>
      <c r="CG292" s="18"/>
      <c r="CH292" s="18"/>
      <c r="CI292" s="18"/>
      <c r="CJ292" s="18"/>
      <c r="CK292" s="18"/>
      <c r="CL292" s="18"/>
      <c r="CM292" s="18"/>
      <c r="CN292" s="18"/>
      <c r="CO292" s="18"/>
      <c r="CP292" s="18"/>
      <c r="CQ292" s="18"/>
      <c r="CR292" s="18"/>
      <c r="CS292" s="18"/>
      <c r="CT292" s="18"/>
      <c r="CU292" s="18"/>
      <c r="CV292" s="18"/>
      <c r="CW292" s="18"/>
      <c r="CX292" s="18"/>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c r="FL292" s="18"/>
      <c r="FM292" s="18"/>
      <c r="FN292" s="18"/>
      <c r="FO292" s="18"/>
      <c r="FP292" s="18"/>
      <c r="FQ292" s="18"/>
      <c r="FR292" s="18"/>
      <c r="FS292" s="18"/>
      <c r="FT292" s="18"/>
      <c r="FU292" s="18"/>
    </row>
    <row r="293" spans="1:177" x14ac:dyDescent="0.2">
      <c r="A293" s="19">
        <v>292</v>
      </c>
      <c r="B293">
        <v>3.0610660275056034</v>
      </c>
      <c r="C293">
        <v>8.1888671683822771</v>
      </c>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18"/>
      <c r="BB293" s="18"/>
      <c r="BC293" s="18"/>
      <c r="BD293" s="18"/>
      <c r="BE293" s="18"/>
      <c r="BF293" s="18"/>
      <c r="BG293" s="18"/>
      <c r="BH293" s="18"/>
      <c r="BI293" s="18"/>
      <c r="BJ293" s="18"/>
      <c r="BK293" s="18"/>
      <c r="BL293" s="18"/>
      <c r="BM293" s="18"/>
      <c r="BN293" s="18"/>
      <c r="BO293" s="18"/>
      <c r="BP293" s="18"/>
      <c r="BQ293" s="18"/>
      <c r="BR293" s="18"/>
      <c r="BS293" s="18"/>
      <c r="BT293" s="18"/>
      <c r="BU293" s="18"/>
      <c r="BV293" s="18"/>
      <c r="BW293" s="18"/>
      <c r="BX293" s="18"/>
      <c r="BY293" s="18"/>
      <c r="BZ293" s="18"/>
      <c r="CA293" s="18"/>
      <c r="CB293" s="18"/>
      <c r="CC293" s="18"/>
      <c r="CD293" s="18"/>
      <c r="CE293" s="18"/>
      <c r="CF293" s="18"/>
      <c r="CG293" s="18"/>
      <c r="CH293" s="18"/>
      <c r="CI293" s="18"/>
      <c r="CJ293" s="18"/>
      <c r="CK293" s="18"/>
      <c r="CL293" s="18"/>
      <c r="CM293" s="18"/>
      <c r="CN293" s="18"/>
      <c r="CO293" s="18"/>
      <c r="CP293" s="18"/>
      <c r="CQ293" s="18"/>
      <c r="CR293" s="18"/>
      <c r="CS293" s="18"/>
      <c r="CT293" s="18"/>
      <c r="CU293" s="18"/>
      <c r="CV293" s="18"/>
      <c r="CW293" s="18"/>
      <c r="CX293" s="18"/>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18"/>
      <c r="FL293" s="18"/>
      <c r="FM293" s="18"/>
      <c r="FN293" s="18"/>
      <c r="FO293" s="18"/>
      <c r="FP293" s="18"/>
      <c r="FQ293" s="18"/>
      <c r="FR293" s="18"/>
      <c r="FS293" s="18"/>
      <c r="FT293" s="18"/>
      <c r="FU293" s="18"/>
    </row>
    <row r="294" spans="1:177" x14ac:dyDescent="0.2">
      <c r="A294" s="19">
        <v>293</v>
      </c>
      <c r="B294">
        <v>1.5675344209138453</v>
      </c>
      <c r="C294">
        <v>1.7533965630004673</v>
      </c>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8"/>
      <c r="BS294" s="18"/>
      <c r="BT294" s="18"/>
      <c r="BU294" s="18"/>
      <c r="BV294" s="18"/>
      <c r="BW294" s="18"/>
      <c r="BX294" s="18"/>
      <c r="BY294" s="18"/>
      <c r="BZ294" s="18"/>
      <c r="CA294" s="18"/>
      <c r="CB294" s="18"/>
      <c r="CC294" s="18"/>
      <c r="CD294" s="18"/>
      <c r="CE294" s="18"/>
      <c r="CF294" s="18"/>
      <c r="CG294" s="18"/>
      <c r="CH294" s="18"/>
      <c r="CI294" s="18"/>
      <c r="CJ294" s="18"/>
      <c r="CK294" s="18"/>
      <c r="CL294" s="18"/>
      <c r="CM294" s="18"/>
      <c r="CN294" s="18"/>
      <c r="CO294" s="18"/>
      <c r="CP294" s="18"/>
      <c r="CQ294" s="18"/>
      <c r="CR294" s="18"/>
      <c r="CS294" s="18"/>
      <c r="CT294" s="18"/>
      <c r="CU294" s="18"/>
      <c r="CV294" s="18"/>
      <c r="CW294" s="18"/>
      <c r="CX294" s="18"/>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row>
    <row r="295" spans="1:177" x14ac:dyDescent="0.2">
      <c r="A295" s="19">
        <v>294</v>
      </c>
      <c r="B295">
        <v>5.3502649803261022</v>
      </c>
      <c r="C295">
        <v>9.3992153776299077</v>
      </c>
      <c r="X295" s="18"/>
      <c r="Y295" s="18"/>
      <c r="Z295" s="18"/>
      <c r="AA295" s="18"/>
      <c r="AB295" s="18"/>
      <c r="AC295" s="18"/>
      <c r="AD295" s="18"/>
      <c r="AE295" s="18"/>
      <c r="AF295" s="18"/>
      <c r="AG295" s="18"/>
      <c r="AH295" s="18"/>
      <c r="AI295" s="18"/>
      <c r="AJ295" s="18"/>
      <c r="AK295" s="18"/>
      <c r="AL295" s="18"/>
      <c r="AM295" s="18"/>
      <c r="AN295" s="18"/>
      <c r="AO295" s="18"/>
      <c r="AP295" s="18"/>
      <c r="AQ295" s="18"/>
      <c r="AR295" s="18"/>
      <c r="AS295" s="18"/>
      <c r="AT295" s="18"/>
      <c r="AU295" s="18"/>
      <c r="AV295" s="18"/>
      <c r="AW295" s="18"/>
      <c r="AX295" s="18"/>
      <c r="AY295" s="18"/>
      <c r="AZ295" s="18"/>
      <c r="BA295" s="18"/>
      <c r="BB295" s="18"/>
      <c r="BC295" s="18"/>
      <c r="BD295" s="18"/>
      <c r="BE295" s="18"/>
      <c r="BF295" s="18"/>
      <c r="BG295" s="18"/>
      <c r="BH295" s="18"/>
      <c r="BI295" s="18"/>
      <c r="BJ295" s="18"/>
      <c r="BK295" s="18"/>
      <c r="BL295" s="18"/>
      <c r="BM295" s="18"/>
      <c r="BN295" s="18"/>
      <c r="BO295" s="18"/>
      <c r="BP295" s="18"/>
      <c r="BQ295" s="18"/>
      <c r="BR295" s="18"/>
      <c r="BS295" s="18"/>
      <c r="BT295" s="18"/>
      <c r="BU295" s="18"/>
      <c r="BV295" s="18"/>
      <c r="BW295" s="18"/>
      <c r="BX295" s="18"/>
      <c r="BY295" s="18"/>
      <c r="BZ295" s="18"/>
      <c r="CA295" s="18"/>
      <c r="CB295" s="18"/>
      <c r="CC295" s="18"/>
      <c r="CD295" s="18"/>
      <c r="CE295" s="18"/>
      <c r="CF295" s="18"/>
      <c r="CG295" s="18"/>
      <c r="CH295" s="18"/>
      <c r="CI295" s="18"/>
      <c r="CJ295" s="18"/>
      <c r="CK295" s="18"/>
      <c r="CL295" s="18"/>
      <c r="CM295" s="18"/>
      <c r="CN295" s="18"/>
      <c r="CO295" s="18"/>
      <c r="CP295" s="18"/>
      <c r="CQ295" s="18"/>
      <c r="CR295" s="18"/>
      <c r="CS295" s="18"/>
      <c r="CT295" s="18"/>
      <c r="CU295" s="18"/>
      <c r="CV295" s="18"/>
      <c r="CW295" s="18"/>
      <c r="CX295" s="18"/>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c r="EO295" s="18"/>
      <c r="EP295" s="18"/>
      <c r="EQ295" s="18"/>
      <c r="ER295" s="18"/>
      <c r="ES295" s="18"/>
      <c r="ET295" s="18"/>
      <c r="EU295" s="18"/>
      <c r="EV295" s="18"/>
      <c r="EW295" s="18"/>
      <c r="EX295" s="18"/>
      <c r="EY295" s="18"/>
      <c r="EZ295" s="18"/>
      <c r="FA295" s="18"/>
      <c r="FB295" s="18"/>
      <c r="FC295" s="18"/>
      <c r="FD295" s="18"/>
      <c r="FE295" s="18"/>
      <c r="FF295" s="18"/>
      <c r="FG295" s="18"/>
      <c r="FH295" s="18"/>
      <c r="FI295" s="18"/>
      <c r="FJ295" s="18"/>
      <c r="FK295" s="18"/>
      <c r="FL295" s="18"/>
      <c r="FM295" s="18"/>
      <c r="FN295" s="18"/>
      <c r="FO295" s="18"/>
      <c r="FP295" s="18"/>
      <c r="FQ295" s="18"/>
      <c r="FR295" s="18"/>
      <c r="FS295" s="18"/>
      <c r="FT295" s="18"/>
      <c r="FU295" s="18"/>
    </row>
    <row r="296" spans="1:177" x14ac:dyDescent="0.2">
      <c r="A296" s="19">
        <v>295</v>
      </c>
      <c r="B296">
        <v>5.3604518039992683</v>
      </c>
      <c r="C296">
        <v>8.1724568467567948</v>
      </c>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row>
    <row r="297" spans="1:177" x14ac:dyDescent="0.2">
      <c r="A297" s="19">
        <v>296</v>
      </c>
      <c r="B297">
        <v>8.233341992061245</v>
      </c>
      <c r="C297">
        <v>13.716824070049993</v>
      </c>
      <c r="X297" s="18"/>
      <c r="Y297" s="18"/>
      <c r="Z297" s="18"/>
      <c r="AA297" s="18"/>
      <c r="AB297" s="18"/>
      <c r="AC297" s="18"/>
      <c r="AD297" s="18"/>
      <c r="AE297" s="18"/>
      <c r="AF297" s="18"/>
      <c r="AG297" s="18"/>
      <c r="AH297" s="18"/>
      <c r="AI297" s="18"/>
      <c r="AJ297" s="18"/>
      <c r="AK297" s="18"/>
      <c r="AL297" s="18"/>
      <c r="AM297" s="18"/>
      <c r="AN297" s="18"/>
      <c r="AO297" s="18"/>
      <c r="AP297" s="18"/>
      <c r="AQ297" s="18"/>
      <c r="AR297" s="18"/>
      <c r="AS297" s="18"/>
      <c r="AT297" s="18"/>
      <c r="AU297" s="18"/>
      <c r="AV297" s="18"/>
      <c r="AW297" s="18"/>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c r="EO297" s="18"/>
      <c r="EP297" s="18"/>
      <c r="EQ297" s="18"/>
      <c r="ER297" s="18"/>
      <c r="ES297" s="18"/>
      <c r="ET297" s="18"/>
      <c r="EU297" s="18"/>
      <c r="EV297" s="18"/>
      <c r="EW297" s="18"/>
      <c r="EX297" s="18"/>
      <c r="EY297" s="18"/>
      <c r="EZ297" s="18"/>
      <c r="FA297" s="18"/>
      <c r="FB297" s="18"/>
      <c r="FC297" s="18"/>
      <c r="FD297" s="18"/>
      <c r="FE297" s="18"/>
      <c r="FF297" s="18"/>
      <c r="FG297" s="18"/>
      <c r="FH297" s="18"/>
      <c r="FI297" s="18"/>
      <c r="FJ297" s="18"/>
      <c r="FK297" s="18"/>
      <c r="FL297" s="18"/>
      <c r="FM297" s="18"/>
      <c r="FN297" s="18"/>
      <c r="FO297" s="18"/>
      <c r="FP297" s="18"/>
      <c r="FQ297" s="18"/>
      <c r="FR297" s="18"/>
      <c r="FS297" s="18"/>
      <c r="FT297" s="18"/>
      <c r="FU297" s="18"/>
    </row>
    <row r="298" spans="1:177" x14ac:dyDescent="0.2">
      <c r="A298" s="19">
        <v>297</v>
      </c>
      <c r="B298">
        <v>4.8105841760667722</v>
      </c>
      <c r="C298">
        <v>5.724291400066047</v>
      </c>
      <c r="X298" s="18"/>
      <c r="Y298" s="18"/>
      <c r="Z298" s="18"/>
      <c r="AA298" s="18"/>
      <c r="AB298" s="18"/>
      <c r="AC298" s="18"/>
      <c r="AD298" s="18"/>
      <c r="AE298" s="18"/>
      <c r="AF298" s="18"/>
      <c r="AG298" s="18"/>
      <c r="AH298" s="18"/>
      <c r="AI298" s="18"/>
      <c r="AJ298" s="18"/>
      <c r="AK298" s="18"/>
      <c r="AL298" s="18"/>
      <c r="AM298" s="18"/>
      <c r="AN298" s="18"/>
      <c r="AO298" s="18"/>
      <c r="AP298" s="18"/>
      <c r="AQ298" s="18"/>
      <c r="AR298" s="18"/>
      <c r="AS298" s="18"/>
      <c r="AT298" s="18"/>
      <c r="AU298" s="18"/>
      <c r="AV298" s="18"/>
      <c r="AW298" s="18"/>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c r="EO298" s="18"/>
      <c r="EP298" s="18"/>
      <c r="EQ298" s="18"/>
      <c r="ER298" s="18"/>
      <c r="ES298" s="18"/>
      <c r="ET298" s="18"/>
      <c r="EU298" s="18"/>
      <c r="EV298" s="18"/>
      <c r="EW298" s="18"/>
      <c r="EX298" s="18"/>
      <c r="EY298" s="18"/>
      <c r="EZ298" s="18"/>
      <c r="FA298" s="18"/>
      <c r="FB298" s="18"/>
      <c r="FC298" s="18"/>
      <c r="FD298" s="18"/>
      <c r="FE298" s="18"/>
      <c r="FF298" s="18"/>
      <c r="FG298" s="18"/>
      <c r="FH298" s="18"/>
      <c r="FI298" s="18"/>
      <c r="FJ298" s="18"/>
      <c r="FK298" s="18"/>
      <c r="FL298" s="18"/>
      <c r="FM298" s="18"/>
      <c r="FN298" s="18"/>
      <c r="FO298" s="18"/>
      <c r="FP298" s="18"/>
      <c r="FQ298" s="18"/>
      <c r="FR298" s="18"/>
      <c r="FS298" s="18"/>
      <c r="FT298" s="18"/>
      <c r="FU298" s="18"/>
    </row>
    <row r="299" spans="1:177" x14ac:dyDescent="0.2">
      <c r="A299" s="19">
        <v>298</v>
      </c>
      <c r="B299">
        <v>8.7172011800544347</v>
      </c>
      <c r="C299">
        <v>10.1909323143341</v>
      </c>
      <c r="X299" s="18"/>
      <c r="Y299" s="18"/>
      <c r="Z299" s="18"/>
      <c r="AA299" s="18"/>
      <c r="AB299" s="18"/>
      <c r="AC299" s="18"/>
      <c r="AD299" s="18"/>
      <c r="AE299" s="18"/>
      <c r="AF299" s="18"/>
      <c r="AG299" s="18"/>
      <c r="AH299" s="18"/>
      <c r="AI299" s="18"/>
      <c r="AJ299" s="18"/>
      <c r="AK299" s="18"/>
      <c r="AL299" s="18"/>
      <c r="AM299" s="18"/>
      <c r="AN299" s="18"/>
      <c r="AO299" s="18"/>
      <c r="AP299" s="18"/>
      <c r="AQ299" s="18"/>
      <c r="AR299" s="18"/>
      <c r="AS299" s="18"/>
      <c r="AT299" s="18"/>
      <c r="AU299" s="18"/>
      <c r="AV299" s="18"/>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c r="EO299" s="18"/>
      <c r="EP299" s="18"/>
      <c r="EQ299" s="18"/>
      <c r="ER299" s="18"/>
      <c r="ES299" s="18"/>
      <c r="ET299" s="18"/>
      <c r="EU299" s="18"/>
      <c r="EV299" s="18"/>
      <c r="EW299" s="18"/>
      <c r="EX299" s="18"/>
      <c r="EY299" s="18"/>
      <c r="EZ299" s="18"/>
      <c r="FA299" s="18"/>
      <c r="FB299" s="18"/>
      <c r="FC299" s="18"/>
      <c r="FD299" s="18"/>
      <c r="FE299" s="18"/>
      <c r="FF299" s="18"/>
      <c r="FG299" s="18"/>
      <c r="FH299" s="18"/>
      <c r="FI299" s="18"/>
      <c r="FJ299" s="18"/>
      <c r="FK299" s="18"/>
      <c r="FL299" s="18"/>
      <c r="FM299" s="18"/>
      <c r="FN299" s="18"/>
      <c r="FO299" s="18"/>
      <c r="FP299" s="18"/>
      <c r="FQ299" s="18"/>
      <c r="FR299" s="18"/>
      <c r="FS299" s="18"/>
      <c r="FT299" s="18"/>
      <c r="FU299" s="18"/>
    </row>
    <row r="300" spans="1:177" x14ac:dyDescent="0.2">
      <c r="A300" s="19">
        <v>299</v>
      </c>
      <c r="B300">
        <v>6.8971120346072663</v>
      </c>
      <c r="C300">
        <v>10.373914010326741</v>
      </c>
      <c r="X300" s="18"/>
      <c r="Y300" s="18"/>
      <c r="Z300" s="18"/>
      <c r="AA300" s="18"/>
      <c r="AB300" s="18"/>
      <c r="AC300" s="18"/>
      <c r="AD300" s="18"/>
      <c r="AE300" s="18"/>
      <c r="AF300" s="18"/>
      <c r="AG300" s="18"/>
      <c r="AH300" s="18"/>
      <c r="AI300" s="18"/>
      <c r="AJ300" s="18"/>
      <c r="AK300" s="18"/>
      <c r="AL300" s="18"/>
      <c r="AM300" s="18"/>
      <c r="AN300" s="18"/>
      <c r="AO300" s="18"/>
      <c r="AP300" s="18"/>
      <c r="AQ300" s="18"/>
      <c r="AR300" s="18"/>
      <c r="AS300" s="18"/>
      <c r="AT300" s="18"/>
      <c r="AU300" s="18"/>
      <c r="AV300" s="18"/>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row>
    <row r="301" spans="1:177" x14ac:dyDescent="0.2">
      <c r="A301" s="19">
        <v>300</v>
      </c>
      <c r="B301">
        <v>6.9525604667211205</v>
      </c>
      <c r="C301">
        <v>8.8374114454575636</v>
      </c>
      <c r="X301" s="18"/>
      <c r="Y301" s="18"/>
      <c r="Z301" s="18"/>
      <c r="AA301" s="18"/>
      <c r="AB301" s="18"/>
      <c r="AC301" s="18"/>
      <c r="AD301" s="18"/>
      <c r="AE301" s="18"/>
      <c r="AF301" s="18"/>
      <c r="AG301" s="18"/>
      <c r="AH301" s="18"/>
      <c r="AI301" s="18"/>
      <c r="AJ301" s="18"/>
      <c r="AK301" s="18"/>
      <c r="AL301" s="18"/>
      <c r="AM301" s="18"/>
      <c r="AN301" s="18"/>
      <c r="AO301" s="18"/>
      <c r="AP301" s="18"/>
      <c r="AQ301" s="18"/>
      <c r="AR301" s="18"/>
      <c r="AS301" s="18"/>
      <c r="AT301" s="18"/>
      <c r="AU301" s="18"/>
      <c r="AV301" s="18"/>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c r="EW301" s="18"/>
      <c r="EX301" s="18"/>
      <c r="EY301" s="18"/>
      <c r="EZ301" s="18"/>
      <c r="FA301" s="18"/>
      <c r="FB301" s="18"/>
      <c r="FC301" s="18"/>
      <c r="FD301" s="18"/>
      <c r="FE301" s="18"/>
      <c r="FF301" s="18"/>
      <c r="FG301" s="18"/>
      <c r="FH301" s="18"/>
      <c r="FI301" s="18"/>
      <c r="FJ301" s="18"/>
      <c r="FK301" s="18"/>
      <c r="FL301" s="18"/>
      <c r="FM301" s="18"/>
      <c r="FN301" s="18"/>
      <c r="FO301" s="18"/>
      <c r="FP301" s="18"/>
      <c r="FQ301" s="18"/>
      <c r="FR301" s="18"/>
      <c r="FS301" s="18"/>
      <c r="FT301" s="18"/>
      <c r="FU301" s="18"/>
    </row>
    <row r="302" spans="1:177" x14ac:dyDescent="0.2">
      <c r="A302" s="19">
        <v>301</v>
      </c>
      <c r="B302">
        <v>1.4880319609982529</v>
      </c>
      <c r="C302">
        <v>1.0816092435081188</v>
      </c>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row>
    <row r="303" spans="1:177" x14ac:dyDescent="0.2">
      <c r="A303" s="19">
        <v>302</v>
      </c>
      <c r="B303">
        <v>1.7599831210840322</v>
      </c>
      <c r="C303">
        <v>1.5909511216843224</v>
      </c>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row>
    <row r="304" spans="1:177" x14ac:dyDescent="0.2">
      <c r="A304" s="19">
        <v>303</v>
      </c>
      <c r="B304">
        <v>8.5528840612647095</v>
      </c>
      <c r="C304">
        <v>11.935414601761497</v>
      </c>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row>
    <row r="305" spans="1:177" x14ac:dyDescent="0.2">
      <c r="A305" s="44">
        <v>304</v>
      </c>
      <c r="B305">
        <v>7.9525604667211196</v>
      </c>
      <c r="C305">
        <v>9.8374114454575601</v>
      </c>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row>
    <row r="306" spans="1:177" x14ac:dyDescent="0.2">
      <c r="A306" s="19">
        <v>305</v>
      </c>
      <c r="B306">
        <v>5.4747900828073686</v>
      </c>
      <c r="C306">
        <v>7.2465913957509533</v>
      </c>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row>
    <row r="307" spans="1:177" x14ac:dyDescent="0.2">
      <c r="A307" s="19">
        <v>306</v>
      </c>
      <c r="B307">
        <v>0.96214034790407688</v>
      </c>
      <c r="C307">
        <v>0.80495344925817491</v>
      </c>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row>
    <row r="308" spans="1:177" x14ac:dyDescent="0.2">
      <c r="A308" s="44">
        <v>307</v>
      </c>
      <c r="B308">
        <v>5.9573477802915509</v>
      </c>
      <c r="C308">
        <v>7.9142668722253013</v>
      </c>
      <c r="X308" s="18"/>
      <c r="Y308" s="18"/>
      <c r="Z308" s="18"/>
      <c r="AA308" s="18"/>
      <c r="AB308" s="18"/>
      <c r="AC308" s="18"/>
      <c r="AD308" s="18"/>
      <c r="AE308" s="18"/>
      <c r="AF308" s="18"/>
      <c r="AG308" s="18"/>
      <c r="AH308" s="18"/>
      <c r="AI308" s="18"/>
      <c r="AJ308" s="18"/>
      <c r="AK308" s="18"/>
      <c r="AL308" s="18"/>
      <c r="AM308" s="18"/>
      <c r="AN308" s="18"/>
      <c r="AO308" s="18"/>
      <c r="AP308" s="18"/>
      <c r="AQ308" s="18"/>
      <c r="AR308" s="18"/>
      <c r="AS308" s="18"/>
      <c r="AT308" s="18"/>
      <c r="AU308" s="18"/>
      <c r="AV308" s="18"/>
      <c r="AW308" s="18"/>
      <c r="AX308" s="18"/>
      <c r="AY308" s="18"/>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row>
    <row r="309" spans="1:177" x14ac:dyDescent="0.2">
      <c r="A309" s="19">
        <v>308</v>
      </c>
      <c r="B309">
        <v>0.86140813919678649</v>
      </c>
      <c r="C309">
        <v>2.8977346899606902</v>
      </c>
      <c r="X309" s="18"/>
      <c r="Y309" s="18"/>
      <c r="Z309" s="18"/>
      <c r="AA309" s="18"/>
      <c r="AB309" s="18"/>
      <c r="AC309" s="18"/>
      <c r="AD309" s="18"/>
      <c r="AE309" s="18"/>
      <c r="AF309" s="18"/>
      <c r="AG309" s="18"/>
      <c r="AH309" s="18"/>
      <c r="AI309" s="18"/>
      <c r="AJ309" s="18"/>
      <c r="AK309" s="18"/>
      <c r="AL309" s="18"/>
      <c r="AM309" s="18"/>
      <c r="AN309" s="18"/>
      <c r="AO309" s="18"/>
      <c r="AP309" s="18"/>
      <c r="AQ309" s="18"/>
      <c r="AR309" s="18"/>
      <c r="AS309" s="18"/>
      <c r="AT309" s="18"/>
      <c r="AU309" s="18"/>
      <c r="AV309" s="18"/>
      <c r="AW309" s="18"/>
      <c r="AX309" s="18"/>
      <c r="AY309" s="18"/>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c r="EW309" s="18"/>
      <c r="EX309" s="18"/>
      <c r="EY309" s="18"/>
      <c r="EZ309" s="18"/>
      <c r="FA309" s="18"/>
      <c r="FB309" s="18"/>
      <c r="FC309" s="18"/>
      <c r="FD309" s="18"/>
      <c r="FE309" s="18"/>
      <c r="FF309" s="18"/>
      <c r="FG309" s="18"/>
      <c r="FH309" s="18"/>
      <c r="FI309" s="18"/>
      <c r="FJ309" s="18"/>
      <c r="FK309" s="18"/>
      <c r="FL309" s="18"/>
      <c r="FM309" s="18"/>
      <c r="FN309" s="18"/>
      <c r="FO309" s="18"/>
      <c r="FP309" s="18"/>
      <c r="FQ309" s="18"/>
      <c r="FR309" s="18"/>
      <c r="FS309" s="18"/>
      <c r="FT309" s="18"/>
      <c r="FU309" s="18"/>
    </row>
    <row r="310" spans="1:177" x14ac:dyDescent="0.2">
      <c r="A310" s="19">
        <v>309</v>
      </c>
      <c r="B310">
        <v>0.25699945148575987</v>
      </c>
      <c r="C310">
        <v>1.59382960362792</v>
      </c>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c r="EO310" s="18"/>
      <c r="EP310" s="18"/>
      <c r="EQ310" s="18"/>
      <c r="ER310" s="18"/>
      <c r="ES310" s="18"/>
      <c r="ET310" s="18"/>
      <c r="EU310" s="18"/>
      <c r="EV310" s="18"/>
      <c r="EW310" s="18"/>
      <c r="EX310" s="18"/>
      <c r="EY310" s="18"/>
      <c r="EZ310" s="18"/>
      <c r="FA310" s="18"/>
      <c r="FB310" s="18"/>
      <c r="FC310" s="18"/>
      <c r="FD310" s="18"/>
      <c r="FE310" s="18"/>
      <c r="FF310" s="18"/>
      <c r="FG310" s="18"/>
      <c r="FH310" s="18"/>
      <c r="FI310" s="18"/>
      <c r="FJ310" s="18"/>
      <c r="FK310" s="18"/>
      <c r="FL310" s="18"/>
      <c r="FM310" s="18"/>
      <c r="FN310" s="18"/>
      <c r="FO310" s="18"/>
      <c r="FP310" s="18"/>
      <c r="FQ310" s="18"/>
      <c r="FR310" s="18"/>
      <c r="FS310" s="18"/>
      <c r="FT310" s="18"/>
      <c r="FU310" s="18"/>
    </row>
    <row r="311" spans="1:177" x14ac:dyDescent="0.2">
      <c r="A311" s="44">
        <v>310</v>
      </c>
      <c r="B311">
        <v>7.1479073898209116</v>
      </c>
      <c r="C311">
        <v>9.1696355865690773</v>
      </c>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c r="EO311" s="18"/>
      <c r="EP311" s="18"/>
      <c r="EQ311" s="18"/>
      <c r="ER311" s="18"/>
      <c r="ES311" s="18"/>
      <c r="ET311" s="18"/>
      <c r="EU311" s="18"/>
      <c r="EV311" s="18"/>
      <c r="EW311" s="18"/>
      <c r="EX311" s="18"/>
      <c r="EY311" s="18"/>
      <c r="EZ311" s="18"/>
      <c r="FA311" s="18"/>
      <c r="FB311" s="18"/>
      <c r="FC311" s="18"/>
      <c r="FD311" s="18"/>
      <c r="FE311" s="18"/>
      <c r="FF311" s="18"/>
      <c r="FG311" s="18"/>
      <c r="FH311" s="18"/>
      <c r="FI311" s="18"/>
      <c r="FJ311" s="18"/>
      <c r="FK311" s="18"/>
      <c r="FL311" s="18"/>
      <c r="FM311" s="18"/>
      <c r="FN311" s="18"/>
      <c r="FO311" s="18"/>
      <c r="FP311" s="18"/>
      <c r="FQ311" s="18"/>
      <c r="FR311" s="18"/>
      <c r="FS311" s="18"/>
      <c r="FT311" s="18"/>
      <c r="FU311" s="18"/>
    </row>
    <row r="312" spans="1:177" x14ac:dyDescent="0.2">
      <c r="A312" s="19">
        <v>311</v>
      </c>
      <c r="B312">
        <v>9.8732776289864876</v>
      </c>
      <c r="C312">
        <v>13.39935789623949</v>
      </c>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row>
    <row r="313" spans="1:177" x14ac:dyDescent="0.2">
      <c r="A313" s="19">
        <v>312</v>
      </c>
      <c r="B313">
        <v>5.4160761701007898</v>
      </c>
      <c r="C313">
        <v>7.0981108578805241</v>
      </c>
      <c r="X313" s="18"/>
      <c r="Y313" s="18"/>
      <c r="Z313" s="18"/>
      <c r="AA313" s="18"/>
      <c r="AB313" s="18"/>
      <c r="AC313" s="18"/>
      <c r="AD313" s="18"/>
      <c r="AE313" s="18"/>
      <c r="AF313" s="18"/>
      <c r="AG313" s="18"/>
      <c r="AH313" s="18"/>
      <c r="AI313" s="18"/>
      <c r="AJ313" s="18"/>
      <c r="AK313" s="18"/>
      <c r="AL313" s="18"/>
      <c r="AM313" s="18"/>
      <c r="AN313" s="18"/>
      <c r="AO313" s="18"/>
      <c r="AP313" s="18"/>
      <c r="AQ313" s="18"/>
      <c r="AR313" s="18"/>
      <c r="AS313" s="18"/>
      <c r="AT313" s="18"/>
      <c r="AU313" s="18"/>
      <c r="AV313" s="18"/>
      <c r="AW313" s="18"/>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c r="EO313" s="18"/>
      <c r="EP313" s="18"/>
      <c r="EQ313" s="18"/>
      <c r="ER313" s="18"/>
      <c r="ES313" s="18"/>
      <c r="ET313" s="18"/>
      <c r="EU313" s="18"/>
      <c r="EV313" s="18"/>
      <c r="EW313" s="18"/>
      <c r="EX313" s="18"/>
      <c r="EY313" s="18"/>
      <c r="EZ313" s="18"/>
      <c r="FA313" s="18"/>
      <c r="FB313" s="18"/>
      <c r="FC313" s="18"/>
      <c r="FD313" s="18"/>
      <c r="FE313" s="18"/>
      <c r="FF313" s="18"/>
      <c r="FG313" s="18"/>
      <c r="FH313" s="18"/>
      <c r="FI313" s="18"/>
      <c r="FJ313" s="18"/>
      <c r="FK313" s="18"/>
      <c r="FL313" s="18"/>
      <c r="FM313" s="18"/>
      <c r="FN313" s="18"/>
      <c r="FO313" s="18"/>
      <c r="FP313" s="18"/>
      <c r="FQ313" s="18"/>
      <c r="FR313" s="18"/>
      <c r="FS313" s="18"/>
      <c r="FT313" s="18"/>
      <c r="FU313" s="18"/>
    </row>
    <row r="314" spans="1:177" x14ac:dyDescent="0.2">
      <c r="A314" s="44">
        <v>313</v>
      </c>
      <c r="B314">
        <v>1.620383073816658</v>
      </c>
      <c r="C314">
        <v>2.2166902889335058</v>
      </c>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row>
    <row r="315" spans="1:177" x14ac:dyDescent="0.2">
      <c r="A315" s="19">
        <v>314</v>
      </c>
      <c r="B315">
        <v>3.8937080461722862</v>
      </c>
      <c r="C315">
        <v>4.0343377095742046</v>
      </c>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18"/>
      <c r="AT315" s="18"/>
      <c r="AU315" s="18"/>
      <c r="AV315" s="18"/>
      <c r="AW315" s="18"/>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c r="EW315" s="18"/>
      <c r="EX315" s="18"/>
      <c r="EY315" s="18"/>
      <c r="EZ315" s="18"/>
      <c r="FA315" s="18"/>
      <c r="FB315" s="18"/>
      <c r="FC315" s="18"/>
      <c r="FD315" s="18"/>
      <c r="FE315" s="18"/>
      <c r="FF315" s="18"/>
      <c r="FG315" s="18"/>
      <c r="FH315" s="18"/>
      <c r="FI315" s="18"/>
      <c r="FJ315" s="18"/>
      <c r="FK315" s="18"/>
      <c r="FL315" s="18"/>
      <c r="FM315" s="18"/>
      <c r="FN315" s="18"/>
      <c r="FO315" s="18"/>
      <c r="FP315" s="18"/>
      <c r="FQ315" s="18"/>
      <c r="FR315" s="18"/>
      <c r="FS315" s="18"/>
      <c r="FT315" s="18"/>
      <c r="FU315" s="18"/>
    </row>
    <row r="316" spans="1:177" x14ac:dyDescent="0.2">
      <c r="A316" s="19">
        <v>315</v>
      </c>
      <c r="B316">
        <v>8.9355246603105254</v>
      </c>
      <c r="C316">
        <v>15.393548209679764</v>
      </c>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8"/>
      <c r="EV316" s="18"/>
      <c r="EW316" s="18"/>
      <c r="EX316" s="18"/>
      <c r="EY316" s="18"/>
      <c r="EZ316" s="18"/>
      <c r="FA316" s="18"/>
      <c r="FB316" s="18"/>
      <c r="FC316" s="18"/>
      <c r="FD316" s="18"/>
      <c r="FE316" s="18"/>
      <c r="FF316" s="18"/>
      <c r="FG316" s="18"/>
      <c r="FH316" s="18"/>
      <c r="FI316" s="18"/>
      <c r="FJ316" s="18"/>
      <c r="FK316" s="18"/>
      <c r="FL316" s="18"/>
      <c r="FM316" s="18"/>
      <c r="FN316" s="18"/>
      <c r="FO316" s="18"/>
      <c r="FP316" s="18"/>
      <c r="FQ316" s="18"/>
      <c r="FR316" s="18"/>
      <c r="FS316" s="18"/>
      <c r="FT316" s="18"/>
      <c r="FU316" s="18"/>
    </row>
    <row r="317" spans="1:177" x14ac:dyDescent="0.2">
      <c r="A317" s="44">
        <v>316</v>
      </c>
      <c r="B317">
        <v>8.141106430121285</v>
      </c>
      <c r="C317">
        <v>13.610480114295285</v>
      </c>
      <c r="X317" s="18"/>
      <c r="Y317" s="18"/>
      <c r="Z317" s="18"/>
      <c r="AA317" s="18"/>
      <c r="AB317" s="18"/>
      <c r="AC317" s="18"/>
      <c r="AD317" s="18"/>
      <c r="AE317" s="18"/>
      <c r="AF317" s="18"/>
      <c r="AG317" s="18"/>
      <c r="AH317" s="18"/>
      <c r="AI317" s="18"/>
      <c r="AJ317" s="18"/>
      <c r="AK317" s="18"/>
      <c r="AL317" s="18"/>
      <c r="AM317" s="18"/>
      <c r="AN317" s="18"/>
      <c r="AO317" s="18"/>
      <c r="AP317" s="18"/>
      <c r="AQ317" s="18"/>
      <c r="AR317" s="18"/>
      <c r="AS317" s="18"/>
      <c r="AT317" s="18"/>
      <c r="AU317" s="18"/>
      <c r="AV317" s="18"/>
      <c r="AW317" s="18"/>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row>
    <row r="318" spans="1:177" x14ac:dyDescent="0.2">
      <c r="A318" s="19">
        <v>317</v>
      </c>
      <c r="B318">
        <v>4.941073579261861</v>
      </c>
      <c r="C318">
        <v>6.3327469760680835</v>
      </c>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row>
    <row r="319" spans="1:177" x14ac:dyDescent="0.2">
      <c r="A319" s="19">
        <v>318</v>
      </c>
      <c r="B319">
        <v>3.8323661245541629</v>
      </c>
      <c r="C319">
        <v>4.9005898149337508</v>
      </c>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row>
    <row r="320" spans="1:177" x14ac:dyDescent="0.2">
      <c r="A320" s="44">
        <v>319</v>
      </c>
      <c r="B320">
        <v>0.56592228775294018</v>
      </c>
      <c r="C320">
        <v>0.98820446181555521</v>
      </c>
      <c r="X320" s="18"/>
      <c r="Y320" s="18"/>
      <c r="Z320" s="18"/>
      <c r="AA320" s="18"/>
      <c r="AB320" s="18"/>
      <c r="AC320" s="18"/>
      <c r="AD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row>
    <row r="321" spans="1:177" x14ac:dyDescent="0.2">
      <c r="A321" s="19">
        <v>320</v>
      </c>
      <c r="B321">
        <v>8.6877146182605465</v>
      </c>
      <c r="C321">
        <v>15.233535264352582</v>
      </c>
      <c r="X321" s="18"/>
      <c r="Y321" s="18"/>
      <c r="Z321" s="18"/>
      <c r="AA321" s="18"/>
      <c r="AB321" s="18"/>
      <c r="AC321" s="18"/>
      <c r="AD321" s="18"/>
      <c r="AE321" s="18"/>
      <c r="AF321" s="18"/>
      <c r="AG321" s="18"/>
      <c r="AH321" s="18"/>
      <c r="AI321" s="18"/>
      <c r="AJ321" s="18"/>
      <c r="AK321" s="18"/>
      <c r="AL321" s="18"/>
      <c r="AM321" s="18"/>
      <c r="AN321" s="18"/>
      <c r="AO321" s="18"/>
      <c r="AP321" s="18"/>
      <c r="AQ321" s="18"/>
      <c r="AR321" s="18"/>
      <c r="AS321" s="18"/>
      <c r="AT321" s="18"/>
      <c r="AU321" s="18"/>
      <c r="AV321" s="18"/>
      <c r="AW321" s="18"/>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18"/>
      <c r="FL321" s="18"/>
      <c r="FM321" s="18"/>
      <c r="FN321" s="18"/>
      <c r="FO321" s="18"/>
      <c r="FP321" s="18"/>
      <c r="FQ321" s="18"/>
      <c r="FR321" s="18"/>
      <c r="FS321" s="18"/>
      <c r="FT321" s="18"/>
      <c r="FU321" s="18"/>
    </row>
    <row r="322" spans="1:177" x14ac:dyDescent="0.2">
      <c r="A322" s="19">
        <v>321</v>
      </c>
      <c r="B322">
        <v>8.6432983083976556</v>
      </c>
      <c r="C322">
        <v>11.795238857365748</v>
      </c>
      <c r="X322" s="18"/>
      <c r="Y322" s="18"/>
      <c r="Z322" s="18"/>
      <c r="AA322" s="18"/>
      <c r="AB322" s="18"/>
      <c r="AC322" s="18"/>
      <c r="AD322" s="18"/>
      <c r="AE322" s="18"/>
      <c r="AF322" s="18"/>
      <c r="AG322" s="18"/>
      <c r="AH322" s="18"/>
      <c r="AI322" s="18"/>
      <c r="AJ322" s="18"/>
      <c r="AK322" s="18"/>
      <c r="AL322" s="18"/>
      <c r="AM322" s="18"/>
      <c r="AN322" s="18"/>
      <c r="AO322" s="18"/>
      <c r="AP322" s="18"/>
      <c r="AQ322" s="18"/>
      <c r="AR322" s="18"/>
      <c r="AS322" s="18"/>
      <c r="AT322" s="18"/>
      <c r="AU322" s="18"/>
      <c r="AV322" s="18"/>
      <c r="AW322" s="18"/>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row>
    <row r="323" spans="1:177" x14ac:dyDescent="0.2">
      <c r="A323" s="44">
        <v>322</v>
      </c>
      <c r="B323">
        <v>0.15103619558535009</v>
      </c>
      <c r="C323">
        <v>0.74855586193504564</v>
      </c>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row>
    <row r="324" spans="1:177" x14ac:dyDescent="0.2">
      <c r="A324" s="19">
        <v>323</v>
      </c>
      <c r="B324">
        <v>6.8403117988900259</v>
      </c>
      <c r="C324">
        <v>8.8327768684551362</v>
      </c>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row>
    <row r="325" spans="1:177" x14ac:dyDescent="0.2">
      <c r="A325" s="19">
        <v>324</v>
      </c>
      <c r="B325">
        <v>4.3558168742634829</v>
      </c>
      <c r="C325">
        <v>7.801517982897999</v>
      </c>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c r="EW325" s="18"/>
      <c r="EX325" s="18"/>
      <c r="EY325" s="18"/>
      <c r="EZ325" s="18"/>
      <c r="FA325" s="18"/>
      <c r="FB325" s="18"/>
      <c r="FC325" s="18"/>
      <c r="FD325" s="18"/>
      <c r="FE325" s="18"/>
      <c r="FF325" s="18"/>
      <c r="FG325" s="18"/>
      <c r="FH325" s="18"/>
      <c r="FI325" s="18"/>
      <c r="FJ325" s="18"/>
      <c r="FK325" s="18"/>
      <c r="FL325" s="18"/>
      <c r="FM325" s="18"/>
      <c r="FN325" s="18"/>
      <c r="FO325" s="18"/>
      <c r="FP325" s="18"/>
      <c r="FQ325" s="18"/>
      <c r="FR325" s="18"/>
      <c r="FS325" s="18"/>
      <c r="FT325" s="18"/>
      <c r="FU325" s="18"/>
    </row>
    <row r="326" spans="1:177" x14ac:dyDescent="0.2">
      <c r="A326" s="44">
        <v>325</v>
      </c>
      <c r="B326">
        <v>5.172426329099169</v>
      </c>
      <c r="C326">
        <v>6.2218467804549578</v>
      </c>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row>
    <row r="327" spans="1:177" x14ac:dyDescent="0.2">
      <c r="A327" s="19">
        <v>326</v>
      </c>
      <c r="B327">
        <v>0.76667411142584463</v>
      </c>
      <c r="C327">
        <v>2.1630137371862332</v>
      </c>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c r="EW327" s="18"/>
      <c r="EX327" s="18"/>
      <c r="EY327" s="18"/>
      <c r="EZ327" s="18"/>
      <c r="FA327" s="18"/>
      <c r="FB327" s="18"/>
      <c r="FC327" s="18"/>
      <c r="FD327" s="18"/>
      <c r="FE327" s="18"/>
      <c r="FF327" s="18"/>
      <c r="FG327" s="18"/>
      <c r="FH327" s="18"/>
      <c r="FI327" s="18"/>
      <c r="FJ327" s="18"/>
      <c r="FK327" s="18"/>
      <c r="FL327" s="18"/>
      <c r="FM327" s="18"/>
      <c r="FN327" s="18"/>
      <c r="FO327" s="18"/>
      <c r="FP327" s="18"/>
      <c r="FQ327" s="18"/>
      <c r="FR327" s="18"/>
      <c r="FS327" s="18"/>
      <c r="FT327" s="18"/>
      <c r="FU327" s="18"/>
    </row>
    <row r="328" spans="1:177" x14ac:dyDescent="0.2">
      <c r="A328" s="19">
        <v>327</v>
      </c>
      <c r="B328">
        <v>9.039115292345361</v>
      </c>
      <c r="C328">
        <v>12.357589907902458</v>
      </c>
      <c r="X328" s="18"/>
      <c r="Y328" s="18"/>
      <c r="Z328" s="18"/>
      <c r="AA328" s="18"/>
      <c r="AB328" s="18"/>
      <c r="AC328" s="18"/>
      <c r="AD328" s="18"/>
      <c r="AE328" s="18"/>
      <c r="AF328" s="18"/>
      <c r="AG328" s="18"/>
      <c r="AH328" s="18"/>
      <c r="AI328" s="18"/>
      <c r="AJ328" s="18"/>
      <c r="AK328" s="18"/>
      <c r="AL328" s="18"/>
      <c r="AM328" s="18"/>
      <c r="AN328" s="18"/>
      <c r="AO328" s="18"/>
      <c r="AP328" s="18"/>
      <c r="AQ328" s="18"/>
      <c r="AR328" s="18"/>
      <c r="AS328" s="18"/>
      <c r="AT328" s="18"/>
      <c r="AU328" s="18"/>
      <c r="AV328" s="18"/>
      <c r="AW328" s="18"/>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c r="EW328" s="18"/>
      <c r="EX328" s="18"/>
      <c r="EY328" s="18"/>
      <c r="EZ328" s="18"/>
      <c r="FA328" s="18"/>
      <c r="FB328" s="18"/>
      <c r="FC328" s="18"/>
      <c r="FD328" s="18"/>
      <c r="FE328" s="18"/>
      <c r="FF328" s="18"/>
      <c r="FG328" s="18"/>
      <c r="FH328" s="18"/>
      <c r="FI328" s="18"/>
      <c r="FJ328" s="18"/>
      <c r="FK328" s="18"/>
      <c r="FL328" s="18"/>
      <c r="FM328" s="18"/>
      <c r="FN328" s="18"/>
      <c r="FO328" s="18"/>
      <c r="FP328" s="18"/>
      <c r="FQ328" s="18"/>
      <c r="FR328" s="18"/>
      <c r="FS328" s="18"/>
      <c r="FT328" s="18"/>
      <c r="FU328" s="18"/>
    </row>
    <row r="329" spans="1:177" x14ac:dyDescent="0.2">
      <c r="A329" s="44">
        <v>328</v>
      </c>
      <c r="B329">
        <v>2.0438486082449536</v>
      </c>
      <c r="C329">
        <v>1.771787990984288</v>
      </c>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c r="EW329" s="18"/>
      <c r="EX329" s="18"/>
      <c r="EY329" s="18"/>
      <c r="EZ329" s="18"/>
      <c r="FA329" s="18"/>
      <c r="FB329" s="18"/>
      <c r="FC329" s="18"/>
      <c r="FD329" s="18"/>
      <c r="FE329" s="18"/>
      <c r="FF329" s="18"/>
      <c r="FG329" s="18"/>
      <c r="FH329" s="18"/>
      <c r="FI329" s="18"/>
      <c r="FJ329" s="18"/>
      <c r="FK329" s="18"/>
      <c r="FL329" s="18"/>
      <c r="FM329" s="18"/>
      <c r="FN329" s="18"/>
      <c r="FO329" s="18"/>
      <c r="FP329" s="18"/>
      <c r="FQ329" s="18"/>
      <c r="FR329" s="18"/>
      <c r="FS329" s="18"/>
      <c r="FT329" s="18"/>
      <c r="FU329" s="18"/>
    </row>
    <row r="330" spans="1:177" x14ac:dyDescent="0.2">
      <c r="A330" s="19">
        <v>329</v>
      </c>
      <c r="B330">
        <v>6.0537901132036875</v>
      </c>
      <c r="C330">
        <v>7.9817682349426731</v>
      </c>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c r="EW330" s="18"/>
      <c r="EX330" s="18"/>
      <c r="EY330" s="18"/>
      <c r="EZ330" s="18"/>
      <c r="FA330" s="18"/>
      <c r="FB330" s="18"/>
      <c r="FC330" s="18"/>
      <c r="FD330" s="18"/>
      <c r="FE330" s="18"/>
      <c r="FF330" s="18"/>
      <c r="FG330" s="18"/>
      <c r="FH330" s="18"/>
      <c r="FI330" s="18"/>
      <c r="FJ330" s="18"/>
      <c r="FK330" s="18"/>
      <c r="FL330" s="18"/>
      <c r="FM330" s="18"/>
      <c r="FN330" s="18"/>
      <c r="FO330" s="18"/>
      <c r="FP330" s="18"/>
      <c r="FQ330" s="18"/>
      <c r="FR330" s="18"/>
      <c r="FS330" s="18"/>
      <c r="FT330" s="18"/>
      <c r="FU330" s="18"/>
    </row>
    <row r="331" spans="1:177" x14ac:dyDescent="0.2">
      <c r="A331" s="19">
        <v>330</v>
      </c>
      <c r="B331">
        <v>2.8377527642991263</v>
      </c>
      <c r="C331">
        <v>3.3333387812130022</v>
      </c>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c r="EW331" s="18"/>
      <c r="EX331" s="18"/>
      <c r="EY331" s="18"/>
      <c r="EZ331" s="18"/>
      <c r="FA331" s="18"/>
      <c r="FB331" s="18"/>
      <c r="FC331" s="18"/>
      <c r="FD331" s="18"/>
      <c r="FE331" s="18"/>
      <c r="FF331" s="18"/>
      <c r="FG331" s="18"/>
      <c r="FH331" s="18"/>
      <c r="FI331" s="18"/>
      <c r="FJ331" s="18"/>
      <c r="FK331" s="18"/>
      <c r="FL331" s="18"/>
      <c r="FM331" s="18"/>
      <c r="FN331" s="18"/>
      <c r="FO331" s="18"/>
      <c r="FP331" s="18"/>
      <c r="FQ331" s="18"/>
      <c r="FR331" s="18"/>
      <c r="FS331" s="18"/>
      <c r="FT331" s="18"/>
      <c r="FU331" s="18"/>
    </row>
    <row r="332" spans="1:177" x14ac:dyDescent="0.2">
      <c r="A332" s="44">
        <v>331</v>
      </c>
      <c r="B332">
        <v>1.3243081533701484</v>
      </c>
      <c r="C332">
        <v>1.0602961618497493</v>
      </c>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c r="EO332" s="18"/>
      <c r="EP332" s="18"/>
      <c r="EQ332" s="18"/>
      <c r="ER332" s="18"/>
      <c r="ES332" s="18"/>
      <c r="ET332" s="18"/>
      <c r="EU332" s="18"/>
      <c r="EV332" s="18"/>
      <c r="EW332" s="18"/>
      <c r="EX332" s="18"/>
      <c r="EY332" s="18"/>
      <c r="EZ332" s="18"/>
      <c r="FA332" s="18"/>
      <c r="FB332" s="18"/>
      <c r="FC332" s="18"/>
      <c r="FD332" s="18"/>
      <c r="FE332" s="18"/>
      <c r="FF332" s="18"/>
      <c r="FG332" s="18"/>
      <c r="FH332" s="18"/>
      <c r="FI332" s="18"/>
      <c r="FJ332" s="18"/>
      <c r="FK332" s="18"/>
      <c r="FL332" s="18"/>
      <c r="FM332" s="18"/>
      <c r="FN332" s="18"/>
      <c r="FO332" s="18"/>
      <c r="FP332" s="18"/>
      <c r="FQ332" s="18"/>
      <c r="FR332" s="18"/>
      <c r="FS332" s="18"/>
      <c r="FT332" s="18"/>
      <c r="FU332" s="18"/>
    </row>
    <row r="333" spans="1:177" x14ac:dyDescent="0.2">
      <c r="A333" s="19">
        <v>332</v>
      </c>
      <c r="B333">
        <v>0.61801842081518288</v>
      </c>
      <c r="C333">
        <v>1.2424019630482599</v>
      </c>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c r="EW333" s="18"/>
      <c r="EX333" s="18"/>
      <c r="EY333" s="18"/>
      <c r="EZ333" s="18"/>
      <c r="FA333" s="18"/>
      <c r="FB333" s="18"/>
      <c r="FC333" s="18"/>
      <c r="FD333" s="18"/>
      <c r="FE333" s="18"/>
      <c r="FF333" s="18"/>
      <c r="FG333" s="18"/>
      <c r="FH333" s="18"/>
      <c r="FI333" s="18"/>
      <c r="FJ333" s="18"/>
      <c r="FK333" s="18"/>
      <c r="FL333" s="18"/>
      <c r="FM333" s="18"/>
      <c r="FN333" s="18"/>
      <c r="FO333" s="18"/>
      <c r="FP333" s="18"/>
      <c r="FQ333" s="18"/>
      <c r="FR333" s="18"/>
      <c r="FS333" s="18"/>
      <c r="FT333" s="18"/>
      <c r="FU333" s="18"/>
    </row>
    <row r="334" spans="1:177" x14ac:dyDescent="0.2">
      <c r="A334" s="19">
        <v>333</v>
      </c>
      <c r="B334">
        <v>6.9817304993047475</v>
      </c>
      <c r="C334">
        <v>8.979745073768191</v>
      </c>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row>
    <row r="335" spans="1:177" x14ac:dyDescent="0.2">
      <c r="A335" s="44">
        <v>334</v>
      </c>
      <c r="B335">
        <v>0.1426316554836049</v>
      </c>
      <c r="C335">
        <v>-0.78786307693174251</v>
      </c>
      <c r="X335" s="18"/>
      <c r="Y335" s="18"/>
      <c r="Z335" s="18"/>
      <c r="AA335" s="18"/>
      <c r="AB335" s="18"/>
      <c r="AC335" s="18"/>
      <c r="AD335" s="18"/>
      <c r="AE335" s="18"/>
      <c r="AF335" s="18"/>
      <c r="AG335" s="18"/>
      <c r="AH335" s="18"/>
      <c r="AI335" s="18"/>
      <c r="AJ335" s="18"/>
      <c r="AK335" s="18"/>
      <c r="AL335" s="18"/>
      <c r="AM335" s="18"/>
      <c r="AN335" s="18"/>
      <c r="AO335" s="18"/>
      <c r="AP335" s="18"/>
      <c r="AQ335" s="18"/>
      <c r="AR335" s="18"/>
      <c r="AS335" s="18"/>
      <c r="AT335" s="18"/>
      <c r="AU335" s="18"/>
      <c r="AV335" s="18"/>
      <c r="AW335" s="18"/>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row>
    <row r="336" spans="1:177" x14ac:dyDescent="0.2">
      <c r="A336" s="19">
        <v>335</v>
      </c>
      <c r="B336">
        <v>3.6499905948580413</v>
      </c>
      <c r="C336">
        <v>7.825033330792496</v>
      </c>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row>
    <row r="337" spans="1:177" x14ac:dyDescent="0.2">
      <c r="A337" s="19">
        <v>336</v>
      </c>
      <c r="B337">
        <v>1.870541375343342</v>
      </c>
      <c r="C337">
        <v>1.1805516340269766</v>
      </c>
      <c r="X337" s="18"/>
      <c r="Y337" s="18"/>
      <c r="Z337" s="18"/>
      <c r="AA337" s="18"/>
      <c r="AB337" s="18"/>
      <c r="AC337" s="18"/>
      <c r="AD337" s="18"/>
      <c r="AE337" s="18"/>
      <c r="AF337" s="18"/>
      <c r="AG337" s="18"/>
      <c r="AH337" s="18"/>
      <c r="AI337" s="18"/>
      <c r="AJ337" s="18"/>
      <c r="AK337" s="18"/>
      <c r="AL337" s="18"/>
      <c r="AM337" s="18"/>
      <c r="AN337" s="18"/>
      <c r="AO337" s="18"/>
      <c r="AP337" s="18"/>
      <c r="AQ337" s="18"/>
      <c r="AR337" s="18"/>
      <c r="AS337" s="18"/>
      <c r="AT337" s="18"/>
      <c r="AU337" s="18"/>
      <c r="AV337" s="18"/>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row>
    <row r="338" spans="1:177" x14ac:dyDescent="0.2">
      <c r="A338" s="44">
        <v>337</v>
      </c>
      <c r="B338">
        <v>6.9008867643619247</v>
      </c>
      <c r="C338">
        <v>10.204409107974497</v>
      </c>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row>
    <row r="339" spans="1:177" x14ac:dyDescent="0.2">
      <c r="A339" s="19">
        <v>338</v>
      </c>
      <c r="B339">
        <v>6.1399117043838665</v>
      </c>
      <c r="C339">
        <v>8.2210826242295774</v>
      </c>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row>
    <row r="340" spans="1:177" x14ac:dyDescent="0.2">
      <c r="A340" s="19">
        <v>339</v>
      </c>
      <c r="B340">
        <v>6.2612765442406459</v>
      </c>
      <c r="C340">
        <v>9.0131252623016547</v>
      </c>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18"/>
      <c r="BS340" s="18"/>
      <c r="BT340" s="18"/>
      <c r="BU340" s="18"/>
      <c r="BV340" s="18"/>
      <c r="BW340" s="18"/>
      <c r="BX340" s="18"/>
      <c r="BY340" s="18"/>
      <c r="BZ340" s="18"/>
      <c r="CA340" s="18"/>
      <c r="CB340" s="18"/>
      <c r="CC340" s="18"/>
      <c r="CD340" s="18"/>
      <c r="CE340" s="18"/>
      <c r="CF340" s="18"/>
      <c r="CG340" s="18"/>
      <c r="CH340" s="18"/>
      <c r="CI340" s="18"/>
      <c r="CJ340" s="18"/>
      <c r="CK340" s="18"/>
      <c r="CL340" s="18"/>
      <c r="CM340" s="18"/>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row>
    <row r="341" spans="1:177" x14ac:dyDescent="0.2">
      <c r="A341" s="44">
        <v>340</v>
      </c>
      <c r="B341">
        <v>1.7998922865176414</v>
      </c>
      <c r="C341">
        <v>1.8595912072524055</v>
      </c>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row>
    <row r="342" spans="1:177" x14ac:dyDescent="0.2">
      <c r="A342" s="19">
        <v>341</v>
      </c>
      <c r="B342">
        <v>9.9761232919260046</v>
      </c>
      <c r="C342">
        <v>13.980574358054476</v>
      </c>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row>
    <row r="343" spans="1:177" x14ac:dyDescent="0.2">
      <c r="A343" s="19">
        <v>342</v>
      </c>
      <c r="B343">
        <v>6.1140364480937777</v>
      </c>
      <c r="C343">
        <v>7.6693035512060561</v>
      </c>
      <c r="X343" s="18"/>
      <c r="Y343" s="18"/>
      <c r="Z343" s="18"/>
      <c r="AA343" s="18"/>
      <c r="AB343" s="18"/>
      <c r="AC343" s="18"/>
      <c r="AD343" s="18"/>
      <c r="AE343" s="18"/>
      <c r="AF343" s="18"/>
      <c r="AG343" s="18"/>
      <c r="AH343" s="18"/>
      <c r="AI343" s="18"/>
      <c r="AJ343" s="18"/>
      <c r="AK343" s="18"/>
      <c r="AL343" s="18"/>
      <c r="AM343" s="18"/>
      <c r="AN343" s="18"/>
      <c r="AO343" s="18"/>
      <c r="AP343" s="18"/>
      <c r="AQ343" s="18"/>
      <c r="AR343" s="18"/>
      <c r="AS343" s="18"/>
      <c r="AT343" s="18"/>
      <c r="AU343" s="18"/>
      <c r="AV343" s="18"/>
      <c r="AW343" s="18"/>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row>
    <row r="344" spans="1:177" x14ac:dyDescent="0.2">
      <c r="A344" s="44">
        <v>343</v>
      </c>
      <c r="B344">
        <v>5.1503670677794489</v>
      </c>
      <c r="C344">
        <v>6.738228966505095</v>
      </c>
      <c r="X344" s="18"/>
      <c r="Y344" s="18"/>
      <c r="Z344" s="18"/>
      <c r="AA344" s="18"/>
      <c r="AB344" s="18"/>
      <c r="AC344" s="18"/>
      <c r="AD344" s="18"/>
      <c r="AE344" s="18"/>
      <c r="AF344" s="18"/>
      <c r="AG344" s="18"/>
      <c r="AH344" s="18"/>
      <c r="AI344" s="18"/>
      <c r="AJ344" s="18"/>
      <c r="AK344" s="18"/>
      <c r="AL344" s="18"/>
      <c r="AM344" s="18"/>
      <c r="AN344" s="18"/>
      <c r="AO344" s="18"/>
      <c r="AP344" s="18"/>
      <c r="AQ344" s="18"/>
      <c r="AR344" s="18"/>
      <c r="AS344" s="18"/>
      <c r="AT344" s="18"/>
      <c r="AU344" s="18"/>
      <c r="AV344" s="18"/>
      <c r="AW344" s="18"/>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row>
    <row r="345" spans="1:177" x14ac:dyDescent="0.2">
      <c r="A345" s="19">
        <v>344</v>
      </c>
      <c r="B345">
        <v>1.5135708129106806</v>
      </c>
      <c r="C345">
        <v>4.6587681243049923</v>
      </c>
      <c r="X345" s="18"/>
      <c r="Y345" s="18"/>
      <c r="Z345" s="18"/>
      <c r="AA345" s="18"/>
      <c r="AB345" s="18"/>
      <c r="AC345" s="18"/>
      <c r="AD345" s="18"/>
      <c r="AE345" s="18"/>
      <c r="AF345" s="18"/>
      <c r="AG345" s="18"/>
      <c r="AH345" s="18"/>
      <c r="AI345" s="18"/>
      <c r="AJ345" s="18"/>
      <c r="AK345" s="18"/>
      <c r="AL345" s="18"/>
      <c r="AM345" s="18"/>
      <c r="AN345" s="18"/>
      <c r="AO345" s="18"/>
      <c r="AP345" s="18"/>
      <c r="AQ345" s="18"/>
      <c r="AR345" s="18"/>
      <c r="AS345" s="18"/>
      <c r="AT345" s="18"/>
      <c r="AU345" s="18"/>
      <c r="AV345" s="18"/>
      <c r="AW345" s="18"/>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row>
    <row r="346" spans="1:177" x14ac:dyDescent="0.2">
      <c r="A346" s="19">
        <v>345</v>
      </c>
      <c r="B346">
        <v>7.1072252119212909</v>
      </c>
      <c r="C346">
        <v>9.7334006368689181</v>
      </c>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row>
    <row r="347" spans="1:177" x14ac:dyDescent="0.2">
      <c r="A347" s="44">
        <v>346</v>
      </c>
      <c r="B347">
        <v>1.1915612553786969</v>
      </c>
      <c r="C347">
        <v>2.2692563540303219</v>
      </c>
      <c r="X347" s="18"/>
      <c r="Y347" s="18"/>
      <c r="Z347" s="18"/>
      <c r="AA347" s="18"/>
      <c r="AB347" s="18"/>
      <c r="AC347" s="18"/>
      <c r="AD347" s="18"/>
      <c r="AE347" s="18"/>
      <c r="AF347" s="18"/>
      <c r="AG347" s="18"/>
      <c r="AH347" s="18"/>
      <c r="AI347" s="18"/>
      <c r="AJ347" s="18"/>
      <c r="AK347" s="18"/>
      <c r="AL347" s="18"/>
      <c r="AM347" s="18"/>
      <c r="AN347" s="18"/>
      <c r="AO347" s="18"/>
      <c r="AP347" s="18"/>
      <c r="AQ347" s="18"/>
      <c r="AR347" s="18"/>
      <c r="AS347" s="18"/>
      <c r="AT347" s="18"/>
      <c r="AU347" s="18"/>
      <c r="AV347" s="18"/>
      <c r="AW347" s="18"/>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row>
    <row r="348" spans="1:177" x14ac:dyDescent="0.2">
      <c r="A348" s="19">
        <v>347</v>
      </c>
      <c r="B348">
        <v>6.3247959995675895</v>
      </c>
      <c r="C348">
        <v>7.8685728216588791</v>
      </c>
      <c r="X348" s="18"/>
      <c r="Y348" s="18"/>
      <c r="Z348" s="18"/>
      <c r="AA348" s="18"/>
      <c r="AB348" s="18"/>
      <c r="AC348" s="18"/>
      <c r="AD348" s="18"/>
      <c r="AE348" s="18"/>
      <c r="AF348" s="18"/>
      <c r="AG348" s="18"/>
      <c r="AH348" s="18"/>
      <c r="AI348" s="18"/>
      <c r="AJ348" s="18"/>
      <c r="AK348" s="18"/>
      <c r="AL348" s="18"/>
      <c r="AM348" s="18"/>
      <c r="AN348" s="18"/>
      <c r="AO348" s="18"/>
      <c r="AP348" s="18"/>
      <c r="AQ348" s="18"/>
      <c r="AR348" s="18"/>
      <c r="AS348" s="18"/>
      <c r="AT348" s="18"/>
      <c r="AU348" s="18"/>
      <c r="AV348" s="18"/>
      <c r="AW348" s="18"/>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row>
    <row r="349" spans="1:177" x14ac:dyDescent="0.2">
      <c r="A349" s="19">
        <v>348</v>
      </c>
      <c r="B349">
        <v>6.2277472888214858</v>
      </c>
      <c r="C349">
        <v>7.9355552105199703</v>
      </c>
      <c r="X349" s="18"/>
      <c r="Y349" s="18"/>
      <c r="Z349" s="18"/>
      <c r="AA349" s="18"/>
      <c r="AB349" s="18"/>
      <c r="AC349" s="18"/>
      <c r="AD349" s="18"/>
      <c r="AE349" s="18"/>
      <c r="AF349" s="18"/>
      <c r="AG349" s="18"/>
      <c r="AH349" s="18"/>
      <c r="AI349" s="18"/>
      <c r="AJ349" s="18"/>
      <c r="AK349" s="18"/>
      <c r="AL349" s="18"/>
      <c r="AM349" s="18"/>
      <c r="AN349" s="18"/>
      <c r="AO349" s="18"/>
      <c r="AP349" s="18"/>
      <c r="AQ349" s="18"/>
      <c r="AR349" s="18"/>
      <c r="AS349" s="18"/>
      <c r="AT349" s="18"/>
      <c r="AU349" s="18"/>
      <c r="AV349" s="18"/>
      <c r="AW349" s="18"/>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row>
    <row r="350" spans="1:177" x14ac:dyDescent="0.2">
      <c r="A350" s="44">
        <v>349</v>
      </c>
      <c r="B350">
        <v>4.9966891895952958</v>
      </c>
      <c r="C350">
        <v>6.064861197109102</v>
      </c>
      <c r="X350" s="18"/>
      <c r="Y350" s="18"/>
      <c r="Z350" s="18"/>
      <c r="AA350" s="18"/>
      <c r="AB350" s="18"/>
      <c r="AC350" s="18"/>
      <c r="AD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row>
    <row r="351" spans="1:177" x14ac:dyDescent="0.2">
      <c r="A351" s="19">
        <v>350</v>
      </c>
      <c r="B351">
        <v>7.76762289708544</v>
      </c>
      <c r="C351">
        <v>10.420430228595862</v>
      </c>
      <c r="X351" s="18"/>
      <c r="Y351" s="18"/>
      <c r="Z351" s="18"/>
      <c r="AA351" s="18"/>
      <c r="AB351" s="18"/>
      <c r="AC351" s="18"/>
      <c r="AD351" s="18"/>
      <c r="AE351" s="18"/>
      <c r="AF351" s="18"/>
      <c r="AG351" s="18"/>
      <c r="AH351" s="18"/>
      <c r="AI351" s="18"/>
      <c r="AJ351" s="18"/>
      <c r="AK351" s="18"/>
      <c r="AL351" s="18"/>
      <c r="AM351" s="18"/>
      <c r="AN351" s="18"/>
      <c r="AO351" s="18"/>
      <c r="AP351" s="18"/>
      <c r="AQ351" s="18"/>
      <c r="AR351" s="18"/>
      <c r="AS351" s="18"/>
      <c r="AT351" s="18"/>
      <c r="AU351" s="18"/>
      <c r="AV351" s="18"/>
      <c r="AW351" s="18"/>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row>
    <row r="352" spans="1:177" x14ac:dyDescent="0.2">
      <c r="A352" s="19">
        <v>351</v>
      </c>
      <c r="B352">
        <v>7.2935958371762499</v>
      </c>
      <c r="C352">
        <v>9.6293815376374745</v>
      </c>
      <c r="X352" s="18"/>
      <c r="Y352" s="18"/>
      <c r="Z352" s="18"/>
      <c r="AA352" s="18"/>
      <c r="AB352" s="18"/>
      <c r="AC352" s="18"/>
      <c r="AD352" s="18"/>
      <c r="AE352" s="18"/>
      <c r="AF352" s="18"/>
      <c r="AG352" s="18"/>
      <c r="AH352" s="18"/>
      <c r="AI352" s="18"/>
      <c r="AJ352" s="18"/>
      <c r="AK352" s="18"/>
      <c r="AL352" s="18"/>
      <c r="AM352" s="18"/>
      <c r="AN352" s="18"/>
      <c r="AO352" s="18"/>
      <c r="AP352" s="18"/>
      <c r="AQ352" s="18"/>
      <c r="AR352" s="18"/>
      <c r="AS352" s="18"/>
      <c r="AT352" s="18"/>
      <c r="AU352" s="18"/>
      <c r="AV352" s="18"/>
      <c r="AW352" s="18"/>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row>
    <row r="353" spans="1:177" x14ac:dyDescent="0.2">
      <c r="A353" s="44">
        <v>352</v>
      </c>
      <c r="B353">
        <v>3.2542346853922854</v>
      </c>
      <c r="C353">
        <v>3.9283447304969492</v>
      </c>
      <c r="X353" s="18"/>
      <c r="Y353" s="18"/>
      <c r="Z353" s="18"/>
      <c r="AA353" s="18"/>
      <c r="AB353" s="18"/>
      <c r="AC353" s="18"/>
      <c r="AD353" s="18"/>
      <c r="AE353" s="18"/>
      <c r="AF353" s="18"/>
      <c r="AG353" s="18"/>
      <c r="AH353" s="18"/>
      <c r="AI353" s="18"/>
      <c r="AJ353" s="18"/>
      <c r="AK353" s="18"/>
      <c r="AL353" s="18"/>
      <c r="AM353" s="18"/>
      <c r="AN353" s="18"/>
      <c r="AO353" s="18"/>
      <c r="AP353" s="18"/>
      <c r="AQ353" s="18"/>
      <c r="AR353" s="18"/>
      <c r="AS353" s="18"/>
      <c r="AT353" s="18"/>
      <c r="AU353" s="18"/>
      <c r="AV353" s="18"/>
      <c r="AW353" s="18"/>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row>
    <row r="354" spans="1:177" x14ac:dyDescent="0.2">
      <c r="A354" s="19">
        <v>353</v>
      </c>
      <c r="B354">
        <v>5.644777953613076</v>
      </c>
      <c r="C354">
        <v>8.6480184410304002</v>
      </c>
      <c r="X354" s="18"/>
      <c r="Y354" s="18"/>
      <c r="Z354" s="18"/>
      <c r="AA354" s="18"/>
      <c r="AB354" s="18"/>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row>
    <row r="355" spans="1:177" x14ac:dyDescent="0.2">
      <c r="A355" s="19">
        <v>354</v>
      </c>
      <c r="B355">
        <v>1.4703597302266935</v>
      </c>
      <c r="C355">
        <v>0.77110129201157374</v>
      </c>
      <c r="X355" s="18"/>
      <c r="Y355" s="18"/>
      <c r="Z355" s="18"/>
      <c r="AA355" s="18"/>
      <c r="AB355" s="18"/>
      <c r="AC355" s="18"/>
      <c r="AD355" s="18"/>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row>
    <row r="356" spans="1:177" x14ac:dyDescent="0.2">
      <c r="A356" s="44">
        <v>355</v>
      </c>
      <c r="B356">
        <v>4.2738091414981838</v>
      </c>
      <c r="C356">
        <v>5.5362098128578729</v>
      </c>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row>
    <row r="357" spans="1:177" x14ac:dyDescent="0.2">
      <c r="A357" s="19">
        <v>356</v>
      </c>
      <c r="B357">
        <v>1.4933176598749931</v>
      </c>
      <c r="C357">
        <v>2.1275883997256515</v>
      </c>
      <c r="X357" s="18"/>
      <c r="Y357" s="18"/>
      <c r="Z357" s="18"/>
      <c r="AA357" s="18"/>
      <c r="AB357" s="18"/>
      <c r="AC357" s="18"/>
      <c r="AD357" s="18"/>
      <c r="AE357" s="18"/>
      <c r="AF357" s="18"/>
      <c r="AG357" s="18"/>
      <c r="AH357" s="18"/>
      <c r="AI357" s="18"/>
      <c r="AJ357" s="18"/>
      <c r="AK357" s="18"/>
      <c r="AL357" s="18"/>
      <c r="AM357" s="18"/>
      <c r="AN357" s="18"/>
      <c r="AO357" s="18"/>
      <c r="AP357" s="18"/>
      <c r="AQ357" s="18"/>
      <c r="AR357" s="18"/>
      <c r="AS357" s="18"/>
      <c r="AT357" s="18"/>
      <c r="AU357" s="18"/>
      <c r="AV357" s="18"/>
      <c r="AW357" s="18"/>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row>
    <row r="358" spans="1:177" x14ac:dyDescent="0.2">
      <c r="A358" s="19">
        <v>357</v>
      </c>
      <c r="B358">
        <v>6.4900321083413282</v>
      </c>
      <c r="C358">
        <v>13.120219713956633</v>
      </c>
      <c r="X358" s="18"/>
      <c r="Y358" s="18"/>
      <c r="Z358" s="18"/>
      <c r="AA358" s="18"/>
      <c r="AB358" s="18"/>
      <c r="AC358" s="18"/>
      <c r="AD358" s="18"/>
      <c r="AE358" s="18"/>
      <c r="AF358" s="18"/>
      <c r="AG358" s="18"/>
      <c r="AH358" s="18"/>
      <c r="AI358" s="18"/>
      <c r="AJ358" s="18"/>
      <c r="AK358" s="18"/>
      <c r="AL358" s="18"/>
      <c r="AM358" s="18"/>
      <c r="AN358" s="18"/>
      <c r="AO358" s="18"/>
      <c r="AP358" s="18"/>
      <c r="AQ358" s="18"/>
      <c r="AR358" s="18"/>
      <c r="AS358" s="18"/>
      <c r="AT358" s="18"/>
      <c r="AU358" s="18"/>
      <c r="AV358" s="18"/>
      <c r="AW358" s="18"/>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c r="EW358" s="18"/>
      <c r="EX358" s="18"/>
      <c r="EY358" s="18"/>
      <c r="EZ358" s="18"/>
      <c r="FA358" s="18"/>
      <c r="FB358" s="18"/>
      <c r="FC358" s="18"/>
      <c r="FD358" s="18"/>
      <c r="FE358" s="18"/>
      <c r="FF358" s="18"/>
      <c r="FG358" s="18"/>
      <c r="FH358" s="18"/>
      <c r="FI358" s="18"/>
      <c r="FJ358" s="18"/>
      <c r="FK358" s="18"/>
      <c r="FL358" s="18"/>
      <c r="FM358" s="18"/>
      <c r="FN358" s="18"/>
      <c r="FO358" s="18"/>
      <c r="FP358" s="18"/>
      <c r="FQ358" s="18"/>
      <c r="FR358" s="18"/>
      <c r="FS358" s="18"/>
      <c r="FT358" s="18"/>
      <c r="FU358" s="18"/>
    </row>
    <row r="359" spans="1:177" x14ac:dyDescent="0.2">
      <c r="A359" s="44">
        <v>358</v>
      </c>
      <c r="B359">
        <v>6.8644644434118813</v>
      </c>
      <c r="C359">
        <v>9.2775228103630116</v>
      </c>
      <c r="X359" s="18"/>
      <c r="Y359" s="18"/>
      <c r="Z359" s="18"/>
      <c r="AA359" s="18"/>
      <c r="AB359" s="18"/>
      <c r="AC359" s="18"/>
      <c r="AD359" s="18"/>
      <c r="AE359" s="18"/>
      <c r="AF359" s="18"/>
      <c r="AG359" s="18"/>
      <c r="AH359" s="18"/>
      <c r="AI359" s="18"/>
      <c r="AJ359" s="18"/>
      <c r="AK359" s="18"/>
      <c r="AL359" s="18"/>
      <c r="AM359" s="18"/>
      <c r="AN359" s="18"/>
      <c r="AO359" s="18"/>
      <c r="AP359" s="18"/>
      <c r="AQ359" s="18"/>
      <c r="AR359" s="18"/>
      <c r="AS359" s="18"/>
      <c r="AT359" s="18"/>
      <c r="AU359" s="18"/>
      <c r="AV359" s="18"/>
      <c r="AW359" s="18"/>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row>
    <row r="360" spans="1:177" x14ac:dyDescent="0.2">
      <c r="A360" s="19">
        <v>359</v>
      </c>
      <c r="B360">
        <v>5.1636931133625286</v>
      </c>
      <c r="C360">
        <v>7.3496835595638865</v>
      </c>
      <c r="X360" s="18"/>
      <c r="Y360" s="18"/>
      <c r="Z360" s="18"/>
      <c r="AA360" s="18"/>
      <c r="AB360" s="18"/>
      <c r="AC360" s="18"/>
      <c r="AD360" s="18"/>
      <c r="AE360" s="18"/>
      <c r="AF360" s="18"/>
      <c r="AG360" s="18"/>
      <c r="AH360" s="18"/>
      <c r="AI360" s="18"/>
      <c r="AJ360" s="18"/>
      <c r="AK360" s="18"/>
      <c r="AL360" s="18"/>
      <c r="AM360" s="18"/>
      <c r="AN360" s="18"/>
      <c r="AO360" s="18"/>
      <c r="AP360" s="18"/>
      <c r="AQ360" s="18"/>
      <c r="AR360" s="18"/>
      <c r="AS360" s="18"/>
      <c r="AT360" s="18"/>
      <c r="AU360" s="18"/>
      <c r="AV360" s="18"/>
      <c r="AW360" s="18"/>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row>
    <row r="361" spans="1:177" x14ac:dyDescent="0.2">
      <c r="A361" s="19">
        <v>360</v>
      </c>
      <c r="B361">
        <v>4.8947500606796979</v>
      </c>
      <c r="C361">
        <v>7.7045339464278291</v>
      </c>
      <c r="X361" s="18"/>
      <c r="Y361" s="18"/>
      <c r="Z361" s="18"/>
      <c r="AA361" s="18"/>
      <c r="AB361" s="18"/>
      <c r="AC361" s="18"/>
      <c r="AD361" s="18"/>
      <c r="AE361" s="18"/>
      <c r="AF361" s="18"/>
      <c r="AG361" s="18"/>
      <c r="AH361" s="18"/>
      <c r="AI361" s="18"/>
      <c r="AJ361" s="18"/>
      <c r="AK361" s="18"/>
      <c r="AL361" s="18"/>
      <c r="AM361" s="18"/>
      <c r="AN361" s="18"/>
      <c r="AO361" s="18"/>
      <c r="AP361" s="18"/>
      <c r="AQ361" s="18"/>
      <c r="AR361" s="18"/>
      <c r="AS361" s="18"/>
      <c r="AT361" s="18"/>
      <c r="AU361" s="18"/>
      <c r="AV361" s="18"/>
      <c r="AW361" s="18"/>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row>
    <row r="362" spans="1:177" x14ac:dyDescent="0.2">
      <c r="A362" s="44">
        <v>361</v>
      </c>
      <c r="B362">
        <v>7.7104019408160536</v>
      </c>
      <c r="C362">
        <v>11.235786062738599</v>
      </c>
      <c r="X362" s="18"/>
      <c r="Y362" s="18"/>
      <c r="Z362" s="18"/>
      <c r="AA362" s="18"/>
      <c r="AB362" s="18"/>
      <c r="AC362" s="18"/>
      <c r="AD362" s="18"/>
      <c r="AE362" s="18"/>
      <c r="AF362" s="18"/>
      <c r="AG362" s="18"/>
      <c r="AH362" s="18"/>
      <c r="AI362" s="18"/>
      <c r="AJ362" s="18"/>
      <c r="AK362" s="18"/>
      <c r="AL362" s="18"/>
      <c r="AM362" s="18"/>
      <c r="AN362" s="18"/>
      <c r="AO362" s="18"/>
      <c r="AP362" s="18"/>
      <c r="AQ362" s="18"/>
      <c r="AR362" s="18"/>
      <c r="AS362" s="18"/>
      <c r="AT362" s="18"/>
      <c r="AU362" s="18"/>
      <c r="AV362" s="18"/>
      <c r="AW362" s="18"/>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row>
    <row r="363" spans="1:177" x14ac:dyDescent="0.2">
      <c r="A363" s="19">
        <v>362</v>
      </c>
      <c r="B363">
        <v>7.0533094021657856</v>
      </c>
      <c r="C363">
        <v>9.5051582595847144</v>
      </c>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c r="EW363" s="18"/>
      <c r="EX363" s="18"/>
      <c r="EY363" s="18"/>
      <c r="EZ363" s="18"/>
      <c r="FA363" s="18"/>
      <c r="FB363" s="18"/>
      <c r="FC363" s="18"/>
      <c r="FD363" s="18"/>
      <c r="FE363" s="18"/>
      <c r="FF363" s="18"/>
      <c r="FG363" s="18"/>
      <c r="FH363" s="18"/>
      <c r="FI363" s="18"/>
      <c r="FJ363" s="18"/>
      <c r="FK363" s="18"/>
      <c r="FL363" s="18"/>
      <c r="FM363" s="18"/>
      <c r="FN363" s="18"/>
      <c r="FO363" s="18"/>
      <c r="FP363" s="18"/>
      <c r="FQ363" s="18"/>
      <c r="FR363" s="18"/>
      <c r="FS363" s="18"/>
      <c r="FT363" s="18"/>
      <c r="FU363" s="18"/>
    </row>
    <row r="364" spans="1:177" x14ac:dyDescent="0.2">
      <c r="A364" s="19">
        <v>363</v>
      </c>
      <c r="B364">
        <v>8.8903958428841925</v>
      </c>
      <c r="C364">
        <v>12.042877971650041</v>
      </c>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row>
    <row r="365" spans="1:177" x14ac:dyDescent="0.2">
      <c r="A365" s="44">
        <v>364</v>
      </c>
      <c r="B365">
        <v>2.674927641791407</v>
      </c>
      <c r="C365">
        <v>4.8361072334281729</v>
      </c>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row>
    <row r="366" spans="1:177" x14ac:dyDescent="0.2">
      <c r="A366" s="19">
        <v>365</v>
      </c>
      <c r="B366">
        <v>8.8782001103438812</v>
      </c>
      <c r="C366">
        <v>12.349001526138636</v>
      </c>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row>
    <row r="367" spans="1:177" x14ac:dyDescent="0.2">
      <c r="A367" s="19">
        <v>366</v>
      </c>
      <c r="B367">
        <v>7.6590328997082864</v>
      </c>
      <c r="C367">
        <v>9.9893809862059104</v>
      </c>
      <c r="X367" s="18"/>
      <c r="Y367" s="18"/>
      <c r="Z367" s="18"/>
      <c r="AA367" s="18"/>
      <c r="AB367" s="18"/>
      <c r="AC367" s="18"/>
      <c r="AD367" s="18"/>
      <c r="AE367" s="18"/>
      <c r="AF367" s="18"/>
      <c r="AG367" s="18"/>
      <c r="AH367" s="18"/>
      <c r="AI367" s="18"/>
      <c r="AJ367" s="18"/>
      <c r="AK367" s="18"/>
      <c r="AL367" s="18"/>
      <c r="AM367" s="18"/>
      <c r="AN367" s="18"/>
      <c r="AO367" s="18"/>
      <c r="AP367" s="18"/>
      <c r="AQ367" s="18"/>
      <c r="AR367" s="18"/>
      <c r="AS367" s="18"/>
      <c r="AT367" s="18"/>
      <c r="AU367" s="18"/>
      <c r="AV367" s="18"/>
      <c r="AW367" s="18"/>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row>
    <row r="368" spans="1:177" x14ac:dyDescent="0.2">
      <c r="A368" s="44">
        <v>367</v>
      </c>
      <c r="B368">
        <v>5.7603707681106009</v>
      </c>
      <c r="C368">
        <v>7.7914720670936486</v>
      </c>
      <c r="X368" s="18"/>
      <c r="Y368" s="18"/>
      <c r="Z368" s="18"/>
      <c r="AA368" s="18"/>
      <c r="AB368" s="18"/>
      <c r="AC368" s="18"/>
      <c r="AD368" s="18"/>
      <c r="AE368" s="18"/>
      <c r="AF368" s="18"/>
      <c r="AG368" s="18"/>
      <c r="AH368" s="18"/>
      <c r="AI368" s="18"/>
      <c r="AJ368" s="18"/>
      <c r="AK368" s="18"/>
      <c r="AL368" s="18"/>
      <c r="AM368" s="18"/>
      <c r="AN368" s="18"/>
      <c r="AO368" s="18"/>
      <c r="AP368" s="18"/>
      <c r="AQ368" s="18"/>
      <c r="AR368" s="18"/>
      <c r="AS368" s="18"/>
      <c r="AT368" s="18"/>
      <c r="AU368" s="18"/>
      <c r="AV368" s="18"/>
      <c r="AW368" s="18"/>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row>
    <row r="369" spans="1:177" x14ac:dyDescent="0.2">
      <c r="A369" s="19">
        <v>368</v>
      </c>
      <c r="B369">
        <v>4.4205173223964334</v>
      </c>
      <c r="C369">
        <v>5.404310703761789</v>
      </c>
      <c r="X369" s="18"/>
      <c r="Y369" s="18"/>
      <c r="Z369" s="18"/>
      <c r="AA369" s="18"/>
      <c r="AB369" s="18"/>
      <c r="AC369" s="18"/>
      <c r="AD369" s="18"/>
      <c r="AE369" s="18"/>
      <c r="AF369" s="18"/>
      <c r="AG369" s="18"/>
      <c r="AH369" s="18"/>
      <c r="AI369" s="18"/>
      <c r="AJ369" s="18"/>
      <c r="AK369" s="18"/>
      <c r="AL369" s="18"/>
      <c r="AM369" s="18"/>
      <c r="AN369" s="18"/>
      <c r="AO369" s="18"/>
      <c r="AP369" s="18"/>
      <c r="AQ369" s="18"/>
      <c r="AR369" s="18"/>
      <c r="AS369" s="18"/>
      <c r="AT369" s="18"/>
      <c r="AU369" s="18"/>
      <c r="AV369" s="18"/>
      <c r="AW369" s="18"/>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row>
    <row r="370" spans="1:177" x14ac:dyDescent="0.2">
      <c r="A370" s="19">
        <v>369</v>
      </c>
      <c r="B370">
        <v>6.9658494743887545</v>
      </c>
      <c r="C370">
        <v>9.4982959108348108</v>
      </c>
      <c r="X370" s="18"/>
      <c r="Y370" s="18"/>
      <c r="Z370" s="18"/>
      <c r="AA370" s="18"/>
      <c r="AB370" s="18"/>
      <c r="AC370" s="18"/>
      <c r="AD370" s="18"/>
      <c r="AE370" s="18"/>
      <c r="AF370" s="18"/>
      <c r="AG370" s="18"/>
      <c r="AH370" s="18"/>
      <c r="AI370" s="18"/>
      <c r="AJ370" s="18"/>
      <c r="AK370" s="18"/>
      <c r="AL370" s="18"/>
      <c r="AM370" s="18"/>
      <c r="AN370" s="18"/>
      <c r="AO370" s="18"/>
      <c r="AP370" s="18"/>
      <c r="AQ370" s="18"/>
      <c r="AR370" s="18"/>
      <c r="AS370" s="18"/>
      <c r="AT370" s="18"/>
      <c r="AU370" s="18"/>
      <c r="AV370" s="18"/>
      <c r="AW370" s="18"/>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row>
    <row r="371" spans="1:177" x14ac:dyDescent="0.2">
      <c r="A371" s="44">
        <v>370</v>
      </c>
      <c r="B371">
        <v>4.4215250791477079</v>
      </c>
      <c r="C371">
        <v>10.527068064918168</v>
      </c>
      <c r="X371" s="18"/>
      <c r="Y371" s="18"/>
      <c r="Z371" s="18"/>
      <c r="AA371" s="18"/>
      <c r="AB371" s="18"/>
      <c r="AC371" s="18"/>
      <c r="AD371" s="18"/>
      <c r="AE371" s="18"/>
      <c r="AF371" s="18"/>
      <c r="AG371" s="18"/>
      <c r="AH371" s="18"/>
      <c r="AI371" s="18"/>
      <c r="AJ371" s="18"/>
      <c r="AK371" s="18"/>
      <c r="AL371" s="18"/>
      <c r="AM371" s="18"/>
      <c r="AN371" s="18"/>
      <c r="AO371" s="18"/>
      <c r="AP371" s="18"/>
      <c r="AQ371" s="18"/>
      <c r="AR371" s="18"/>
      <c r="AS371" s="18"/>
      <c r="AT371" s="18"/>
      <c r="AU371" s="18"/>
      <c r="AV371" s="18"/>
      <c r="AW371" s="18"/>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row>
    <row r="372" spans="1:177" x14ac:dyDescent="0.2">
      <c r="A372" s="19">
        <v>371</v>
      </c>
      <c r="B372">
        <v>6.7523814684139749</v>
      </c>
      <c r="C372">
        <v>9.8569693030717573</v>
      </c>
      <c r="X372" s="18"/>
      <c r="Y372" s="18"/>
      <c r="Z372" s="18"/>
      <c r="AA372" s="18"/>
      <c r="AB372" s="18"/>
      <c r="AC372" s="18"/>
      <c r="AD372" s="18"/>
      <c r="AE372" s="18"/>
      <c r="AF372" s="18"/>
      <c r="AG372" s="18"/>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row>
    <row r="373" spans="1:177" x14ac:dyDescent="0.2">
      <c r="A373" s="19">
        <v>372</v>
      </c>
      <c r="B373">
        <v>0.41494044522567552</v>
      </c>
      <c r="C373">
        <v>0.47240752731020907</v>
      </c>
      <c r="X373" s="18"/>
      <c r="Y373" s="18"/>
      <c r="Z373" s="18"/>
      <c r="AA373" s="18"/>
      <c r="AB373" s="18"/>
      <c r="AC373" s="18"/>
      <c r="AD373" s="18"/>
      <c r="AE373" s="18"/>
      <c r="AF373" s="18"/>
      <c r="AG373" s="18"/>
      <c r="AH373" s="18"/>
      <c r="AI373" s="18"/>
      <c r="AJ373" s="18"/>
      <c r="AK373" s="18"/>
      <c r="AL373" s="18"/>
      <c r="AM373" s="18"/>
      <c r="AN373" s="18"/>
      <c r="AO373" s="18"/>
      <c r="AP373" s="18"/>
      <c r="AQ373" s="18"/>
      <c r="AR373" s="18"/>
      <c r="AS373" s="18"/>
      <c r="AT373" s="18"/>
      <c r="AU373" s="18"/>
      <c r="AV373" s="18"/>
      <c r="AW373" s="18"/>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row>
    <row r="374" spans="1:177" x14ac:dyDescent="0.2">
      <c r="A374" s="44">
        <v>373</v>
      </c>
      <c r="B374">
        <v>7.4591854463512703</v>
      </c>
      <c r="C374">
        <v>10.320616227050698</v>
      </c>
      <c r="X374" s="18"/>
      <c r="Y374" s="18"/>
      <c r="Z374" s="18"/>
      <c r="AA374" s="18"/>
      <c r="AB374" s="18"/>
      <c r="AC374" s="18"/>
      <c r="AD374" s="18"/>
      <c r="AE374" s="18"/>
      <c r="AF374" s="18"/>
      <c r="AG374" s="18"/>
      <c r="AH374" s="18"/>
      <c r="AI374" s="18"/>
      <c r="AJ374" s="18"/>
      <c r="AK374" s="18"/>
      <c r="AL374" s="18"/>
      <c r="AM374" s="18"/>
      <c r="AN374" s="18"/>
      <c r="AO374" s="18"/>
      <c r="AP374" s="18"/>
      <c r="AQ374" s="18"/>
      <c r="AR374" s="18"/>
      <c r="AS374" s="18"/>
      <c r="AT374" s="18"/>
      <c r="AU374" s="18"/>
      <c r="AV374" s="18"/>
      <c r="AW374" s="18"/>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row>
    <row r="375" spans="1:177" x14ac:dyDescent="0.2">
      <c r="A375" s="19">
        <v>374</v>
      </c>
      <c r="B375">
        <v>7.9574460251726986</v>
      </c>
      <c r="C375">
        <v>16.222075355994896</v>
      </c>
      <c r="X375" s="18"/>
      <c r="Y375" s="18"/>
      <c r="Z375" s="18"/>
      <c r="AA375" s="18"/>
      <c r="AB375" s="18"/>
      <c r="AC375" s="18"/>
      <c r="AD375" s="18"/>
      <c r="AE375" s="18"/>
      <c r="AF375" s="18"/>
      <c r="AG375" s="18"/>
      <c r="AH375" s="18"/>
      <c r="AI375" s="18"/>
      <c r="AJ375" s="18"/>
      <c r="AK375" s="18"/>
      <c r="AL375" s="18"/>
      <c r="AM375" s="18"/>
      <c r="AN375" s="18"/>
      <c r="AO375" s="18"/>
      <c r="AP375" s="18"/>
      <c r="AQ375" s="18"/>
      <c r="AR375" s="18"/>
      <c r="AS375" s="18"/>
      <c r="AT375" s="18"/>
      <c r="AU375" s="18"/>
      <c r="AV375" s="18"/>
      <c r="AW375" s="18"/>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row>
    <row r="376" spans="1:177" x14ac:dyDescent="0.2">
      <c r="A376" s="19">
        <v>375</v>
      </c>
      <c r="B376">
        <v>4.3911451875225893</v>
      </c>
      <c r="C376">
        <v>5.019223424003405</v>
      </c>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row>
    <row r="377" spans="1:177" x14ac:dyDescent="0.2">
      <c r="A377" s="44">
        <v>376</v>
      </c>
      <c r="B377">
        <v>0.46505274619487835</v>
      </c>
      <c r="C377">
        <v>-0.22593091958698719</v>
      </c>
      <c r="X377" s="18"/>
      <c r="Y377" s="18"/>
      <c r="Z377" s="18"/>
      <c r="AA377" s="18"/>
      <c r="AB377" s="18"/>
      <c r="AC377" s="18"/>
      <c r="AD377" s="18"/>
      <c r="AE377" s="18"/>
      <c r="AF377" s="18"/>
      <c r="AG377" s="18"/>
      <c r="AH377" s="18"/>
      <c r="AI377" s="18"/>
      <c r="AJ377" s="18"/>
      <c r="AK377" s="18"/>
      <c r="AL377" s="18"/>
      <c r="AM377" s="18"/>
      <c r="AN377" s="18"/>
      <c r="AO377" s="18"/>
      <c r="AP377" s="18"/>
      <c r="AQ377" s="18"/>
      <c r="AR377" s="18"/>
      <c r="AS377" s="18"/>
      <c r="AT377" s="18"/>
      <c r="AU377" s="18"/>
      <c r="AV377" s="18"/>
      <c r="AW377" s="18"/>
      <c r="AX377" s="18"/>
      <c r="AY377" s="18"/>
      <c r="AZ377" s="18"/>
      <c r="BA377" s="18"/>
      <c r="BB377" s="18"/>
      <c r="BC377" s="18"/>
      <c r="BD377" s="18"/>
      <c r="BE377" s="18"/>
      <c r="BF377" s="18"/>
      <c r="BG377" s="18"/>
      <c r="BH377" s="18"/>
      <c r="BI377" s="18"/>
      <c r="BJ377" s="18"/>
      <c r="BK377" s="18"/>
      <c r="BL377" s="18"/>
      <c r="BM377" s="18"/>
      <c r="BN377" s="18"/>
      <c r="BO377" s="18"/>
      <c r="BP377" s="18"/>
      <c r="BQ377" s="18"/>
      <c r="BR377" s="18"/>
      <c r="BS377" s="18"/>
      <c r="BT377" s="18"/>
      <c r="BU377" s="18"/>
      <c r="BV377" s="18"/>
      <c r="BW377" s="18"/>
      <c r="BX377" s="18"/>
      <c r="BY377" s="18"/>
      <c r="BZ377" s="18"/>
      <c r="CA377" s="18"/>
      <c r="CB377" s="18"/>
      <c r="CC377" s="18"/>
      <c r="CD377" s="18"/>
      <c r="CE377" s="18"/>
      <c r="CF377" s="18"/>
      <c r="CG377" s="18"/>
      <c r="CH377" s="18"/>
      <c r="CI377" s="18"/>
      <c r="CJ377" s="18"/>
      <c r="CK377" s="18"/>
      <c r="CL377" s="18"/>
      <c r="CM377" s="18"/>
      <c r="CN377" s="18"/>
      <c r="CO377" s="18"/>
      <c r="CP377" s="18"/>
      <c r="CQ377" s="18"/>
      <c r="CR377" s="18"/>
      <c r="CS377" s="18"/>
      <c r="CT377" s="18"/>
      <c r="CU377" s="18"/>
      <c r="CV377" s="18"/>
      <c r="CW377" s="18"/>
      <c r="CX377" s="18"/>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row>
    <row r="378" spans="1:177" x14ac:dyDescent="0.2">
      <c r="A378" s="19">
        <v>377</v>
      </c>
      <c r="B378">
        <v>3.0408975358690071</v>
      </c>
      <c r="C378">
        <v>2.6602505325350201</v>
      </c>
      <c r="X378" s="18"/>
      <c r="Y378" s="18"/>
      <c r="Z378" s="18"/>
      <c r="AA378" s="18"/>
      <c r="AB378" s="18"/>
      <c r="AC378" s="18"/>
      <c r="AD378" s="18"/>
      <c r="AE378" s="18"/>
      <c r="AF378" s="18"/>
      <c r="AG378" s="18"/>
      <c r="AH378" s="18"/>
      <c r="AI378" s="18"/>
      <c r="AJ378" s="18"/>
      <c r="AK378" s="18"/>
      <c r="AL378" s="18"/>
      <c r="AM378" s="18"/>
      <c r="AN378" s="18"/>
      <c r="AO378" s="18"/>
      <c r="AP378" s="18"/>
      <c r="AQ378" s="18"/>
      <c r="AR378" s="18"/>
      <c r="AS378" s="18"/>
      <c r="AT378" s="18"/>
      <c r="AU378" s="18"/>
      <c r="AV378" s="18"/>
      <c r="AW378" s="18"/>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row>
    <row r="379" spans="1:177" x14ac:dyDescent="0.2">
      <c r="A379" s="19">
        <v>378</v>
      </c>
      <c r="B379">
        <v>8.3747480853332235</v>
      </c>
      <c r="C379">
        <v>10.510650911269501</v>
      </c>
      <c r="X379" s="18"/>
      <c r="Y379" s="18"/>
      <c r="Z379" s="18"/>
      <c r="AA379" s="18"/>
      <c r="AB379" s="18"/>
      <c r="AC379" s="18"/>
      <c r="AD379" s="18"/>
      <c r="AE379" s="18"/>
      <c r="AF379" s="18"/>
      <c r="AG379" s="18"/>
      <c r="AH379" s="18"/>
      <c r="AI379" s="18"/>
      <c r="AJ379" s="18"/>
      <c r="AK379" s="18"/>
      <c r="AL379" s="18"/>
      <c r="AM379" s="18"/>
      <c r="AN379" s="18"/>
      <c r="AO379" s="18"/>
      <c r="AP379" s="18"/>
      <c r="AQ379" s="18"/>
      <c r="AR379" s="18"/>
      <c r="AS379" s="18"/>
      <c r="AT379" s="18"/>
      <c r="AU379" s="18"/>
      <c r="AV379" s="18"/>
      <c r="AW379" s="18"/>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row>
    <row r="380" spans="1:177" x14ac:dyDescent="0.2">
      <c r="A380" s="44">
        <v>379</v>
      </c>
      <c r="B380">
        <v>2.483427613021556</v>
      </c>
      <c r="C380">
        <v>4.8399690215175593</v>
      </c>
      <c r="X380" s="18"/>
      <c r="Y380" s="18"/>
      <c r="Z380" s="18"/>
      <c r="AA380" s="18"/>
      <c r="AB380" s="18"/>
      <c r="AC380" s="18"/>
      <c r="AD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row>
    <row r="381" spans="1:177" x14ac:dyDescent="0.2">
      <c r="A381" s="19">
        <v>380</v>
      </c>
      <c r="B381">
        <v>7.8589178589293081</v>
      </c>
      <c r="C381">
        <v>10.051016488601196</v>
      </c>
      <c r="X381" s="18"/>
      <c r="Y381" s="18"/>
      <c r="Z381" s="18"/>
      <c r="AA381" s="18"/>
      <c r="AB381" s="18"/>
      <c r="AC381" s="18"/>
      <c r="AD381" s="18"/>
      <c r="AE381" s="18"/>
      <c r="AF381" s="18"/>
      <c r="AG381" s="18"/>
      <c r="AH381" s="18"/>
      <c r="AI381" s="18"/>
      <c r="AJ381" s="18"/>
      <c r="AK381" s="18"/>
      <c r="AL381" s="18"/>
      <c r="AM381" s="18"/>
      <c r="AN381" s="18"/>
      <c r="AO381" s="18"/>
      <c r="AP381" s="18"/>
      <c r="AQ381" s="18"/>
      <c r="AR381" s="18"/>
      <c r="AS381" s="18"/>
      <c r="AT381" s="18"/>
      <c r="AU381" s="18"/>
      <c r="AV381" s="18"/>
      <c r="AW381" s="18"/>
      <c r="AX381" s="18"/>
      <c r="AY381" s="18"/>
      <c r="AZ381" s="18"/>
      <c r="BA381" s="18"/>
      <c r="BB381" s="18"/>
      <c r="BC381" s="18"/>
      <c r="BD381" s="18"/>
      <c r="BE381" s="18"/>
      <c r="BF381" s="18"/>
      <c r="BG381" s="18"/>
      <c r="BH381" s="18"/>
      <c r="BI381" s="18"/>
      <c r="BJ381" s="18"/>
      <c r="BK381" s="18"/>
      <c r="BL381" s="18"/>
      <c r="BM381" s="18"/>
      <c r="BN381" s="18"/>
      <c r="BO381" s="18"/>
      <c r="BP381" s="18"/>
      <c r="BQ381" s="18"/>
      <c r="BR381" s="18"/>
      <c r="BS381" s="18"/>
      <c r="BT381" s="18"/>
      <c r="BU381" s="18"/>
      <c r="BV381" s="18"/>
      <c r="BW381" s="18"/>
      <c r="BX381" s="18"/>
      <c r="BY381" s="18"/>
      <c r="BZ381" s="18"/>
      <c r="CA381" s="18"/>
      <c r="CB381" s="18"/>
      <c r="CC381" s="18"/>
      <c r="CD381" s="18"/>
      <c r="CE381" s="18"/>
      <c r="CF381" s="18"/>
      <c r="CG381" s="18"/>
      <c r="CH381" s="18"/>
      <c r="CI381" s="18"/>
      <c r="CJ381" s="18"/>
      <c r="CK381" s="18"/>
      <c r="CL381" s="18"/>
      <c r="CM381" s="18"/>
      <c r="CN381" s="18"/>
      <c r="CO381" s="18"/>
      <c r="CP381" s="18"/>
      <c r="CQ381" s="18"/>
      <c r="CR381" s="18"/>
      <c r="CS381" s="18"/>
      <c r="CT381" s="18"/>
      <c r="CU381" s="18"/>
      <c r="CV381" s="18"/>
      <c r="CW381" s="18"/>
      <c r="CX381" s="18"/>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row>
    <row r="382" spans="1:177" x14ac:dyDescent="0.2">
      <c r="A382" s="19">
        <v>381</v>
      </c>
      <c r="B382">
        <v>9.1319343172330729</v>
      </c>
      <c r="C382">
        <v>12.552913191434319</v>
      </c>
      <c r="X382" s="18"/>
      <c r="Y382" s="18"/>
      <c r="Z382" s="18"/>
      <c r="AA382" s="18"/>
      <c r="AB382" s="18"/>
      <c r="AC382" s="18"/>
      <c r="AD382" s="18"/>
      <c r="AE382" s="18"/>
      <c r="AF382" s="18"/>
      <c r="AG382" s="18"/>
      <c r="AH382" s="18"/>
      <c r="AI382" s="18"/>
      <c r="AJ382" s="18"/>
      <c r="AK382" s="18"/>
      <c r="AL382" s="18"/>
      <c r="AM382" s="18"/>
      <c r="AN382" s="18"/>
      <c r="AO382" s="18"/>
      <c r="AP382" s="18"/>
      <c r="AQ382" s="18"/>
      <c r="AR382" s="18"/>
      <c r="AS382" s="18"/>
      <c r="AT382" s="18"/>
      <c r="AU382" s="18"/>
      <c r="AV382" s="18"/>
      <c r="AW382" s="18"/>
      <c r="AX382" s="18"/>
      <c r="AY382" s="18"/>
      <c r="AZ382" s="18"/>
      <c r="BA382" s="18"/>
      <c r="BB382" s="18"/>
      <c r="BC382" s="18"/>
      <c r="BD382" s="18"/>
      <c r="BE382" s="18"/>
      <c r="BF382" s="18"/>
      <c r="BG382" s="18"/>
      <c r="BH382" s="18"/>
      <c r="BI382" s="18"/>
      <c r="BJ382" s="18"/>
      <c r="BK382" s="18"/>
      <c r="BL382" s="18"/>
      <c r="BM382" s="18"/>
      <c r="BN382" s="18"/>
      <c r="BO382" s="18"/>
      <c r="BP382" s="18"/>
      <c r="BQ382" s="18"/>
      <c r="BR382" s="18"/>
      <c r="BS382" s="18"/>
      <c r="BT382" s="18"/>
      <c r="BU382" s="18"/>
      <c r="BV382" s="18"/>
      <c r="BW382" s="18"/>
      <c r="BX382" s="18"/>
      <c r="BY382" s="18"/>
      <c r="BZ382" s="18"/>
      <c r="CA382" s="18"/>
      <c r="CB382" s="18"/>
      <c r="CC382" s="18"/>
      <c r="CD382" s="18"/>
      <c r="CE382" s="18"/>
      <c r="CF382" s="18"/>
      <c r="CG382" s="18"/>
      <c r="CH382" s="18"/>
      <c r="CI382" s="18"/>
      <c r="CJ382" s="18"/>
      <c r="CK382" s="18"/>
      <c r="CL382" s="18"/>
      <c r="CM382" s="18"/>
      <c r="CN382" s="18"/>
      <c r="CO382" s="18"/>
      <c r="CP382" s="18"/>
      <c r="CQ382" s="18"/>
      <c r="CR382" s="18"/>
      <c r="CS382" s="18"/>
      <c r="CT382" s="18"/>
      <c r="CU382" s="18"/>
      <c r="CV382" s="18"/>
      <c r="CW382" s="18"/>
      <c r="CX382" s="18"/>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row>
    <row r="383" spans="1:177" x14ac:dyDescent="0.2">
      <c r="A383" s="44">
        <v>382</v>
      </c>
      <c r="B383">
        <v>3.9405995487896761</v>
      </c>
      <c r="C383">
        <v>6.6048693588312615</v>
      </c>
      <c r="X383" s="18"/>
      <c r="Y383" s="18"/>
      <c r="Z383" s="18"/>
      <c r="AA383" s="18"/>
      <c r="AB383" s="18"/>
      <c r="AC383" s="18"/>
      <c r="AD383" s="18"/>
      <c r="AE383" s="18"/>
      <c r="AF383" s="18"/>
      <c r="AG383" s="18"/>
      <c r="AH383" s="18"/>
      <c r="AI383" s="18"/>
      <c r="AJ383" s="18"/>
      <c r="AK383" s="18"/>
      <c r="AL383" s="18"/>
      <c r="AM383" s="18"/>
      <c r="AN383" s="18"/>
      <c r="AO383" s="18"/>
      <c r="AP383" s="18"/>
      <c r="AQ383" s="18"/>
      <c r="AR383" s="18"/>
      <c r="AS383" s="18"/>
      <c r="AT383" s="18"/>
      <c r="AU383" s="18"/>
      <c r="AV383" s="18"/>
      <c r="AW383" s="18"/>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row>
    <row r="384" spans="1:177" x14ac:dyDescent="0.2">
      <c r="A384" s="19">
        <v>383</v>
      </c>
      <c r="B384">
        <v>3.7772115049966803</v>
      </c>
      <c r="C384">
        <v>4.8172249658671555</v>
      </c>
      <c r="X384" s="18"/>
      <c r="Y384" s="18"/>
      <c r="Z384" s="18"/>
      <c r="AA384" s="18"/>
      <c r="AB384" s="18"/>
      <c r="AC384" s="18"/>
      <c r="AD384" s="18"/>
      <c r="AE384" s="18"/>
      <c r="AF384" s="18"/>
      <c r="AG384" s="18"/>
      <c r="AH384" s="18"/>
      <c r="AI384" s="18"/>
      <c r="AJ384" s="18"/>
      <c r="AK384" s="18"/>
      <c r="AL384" s="18"/>
      <c r="AM384" s="18"/>
      <c r="AN384" s="18"/>
      <c r="AO384" s="18"/>
      <c r="AP384" s="18"/>
      <c r="AQ384" s="18"/>
      <c r="AR384" s="18"/>
      <c r="AS384" s="18"/>
      <c r="AT384" s="18"/>
      <c r="AU384" s="18"/>
      <c r="AV384" s="18"/>
      <c r="AW384" s="18"/>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row>
    <row r="385" spans="1:177" x14ac:dyDescent="0.2">
      <c r="A385" s="19">
        <v>384</v>
      </c>
      <c r="B385">
        <v>5.4766934263239371</v>
      </c>
      <c r="C385">
        <v>7.1280835430655349</v>
      </c>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row>
    <row r="386" spans="1:177" x14ac:dyDescent="0.2">
      <c r="A386" s="44">
        <v>385</v>
      </c>
      <c r="B386">
        <v>5.9208963748429255</v>
      </c>
      <c r="C386">
        <v>8.4062402559504612</v>
      </c>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row>
    <row r="387" spans="1:177" x14ac:dyDescent="0.2">
      <c r="A387" s="19">
        <v>386</v>
      </c>
      <c r="B387">
        <v>1.0073275699233375</v>
      </c>
      <c r="C387">
        <v>3.0485049962051756</v>
      </c>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row>
    <row r="388" spans="1:177" x14ac:dyDescent="0.2">
      <c r="A388" s="19">
        <v>387</v>
      </c>
      <c r="B388">
        <v>9.5004431501629956</v>
      </c>
      <c r="C388">
        <v>12.75987320728431</v>
      </c>
      <c r="X388" s="18"/>
      <c r="Y388" s="18"/>
      <c r="Z388" s="18"/>
      <c r="AA388" s="18"/>
      <c r="AB388" s="18"/>
      <c r="AC388" s="18"/>
      <c r="AD388" s="18"/>
      <c r="AE388" s="18"/>
      <c r="AF388" s="18"/>
      <c r="AG388" s="18"/>
      <c r="AH388" s="18"/>
      <c r="AI388" s="18"/>
      <c r="AJ388" s="18"/>
      <c r="AK388" s="18"/>
      <c r="AL388" s="18"/>
      <c r="AM388" s="18"/>
      <c r="AN388" s="18"/>
      <c r="AO388" s="18"/>
      <c r="AP388" s="18"/>
      <c r="AQ388" s="18"/>
      <c r="AR388" s="18"/>
      <c r="AS388" s="18"/>
      <c r="AT388" s="18"/>
      <c r="AU388" s="18"/>
      <c r="AV388" s="18"/>
      <c r="AW388" s="18"/>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row>
    <row r="389" spans="1:177" x14ac:dyDescent="0.2">
      <c r="A389" s="44">
        <v>388</v>
      </c>
      <c r="B389">
        <v>3.0136595489422291</v>
      </c>
      <c r="C389">
        <v>2.8531384179154013</v>
      </c>
      <c r="X389" s="18"/>
      <c r="Y389" s="18"/>
      <c r="Z389" s="18"/>
      <c r="AA389" s="18"/>
      <c r="AB389" s="18"/>
      <c r="AC389" s="18"/>
      <c r="AD389" s="18"/>
      <c r="AE389" s="18"/>
      <c r="AF389" s="18"/>
      <c r="AG389" s="18"/>
      <c r="AH389" s="18"/>
      <c r="AI389" s="18"/>
      <c r="AJ389" s="18"/>
      <c r="AK389" s="18"/>
      <c r="AL389" s="18"/>
      <c r="AM389" s="18"/>
      <c r="AN389" s="18"/>
      <c r="AO389" s="18"/>
      <c r="AP389" s="18"/>
      <c r="AQ389" s="18"/>
      <c r="AR389" s="18"/>
      <c r="AS389" s="18"/>
      <c r="AT389" s="18"/>
      <c r="AU389" s="18"/>
      <c r="AV389" s="18"/>
      <c r="AW389" s="18"/>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row>
    <row r="390" spans="1:177" x14ac:dyDescent="0.2">
      <c r="A390" s="19">
        <v>389</v>
      </c>
      <c r="B390">
        <v>7.3343054886960601</v>
      </c>
      <c r="C390">
        <v>9.743790495905488</v>
      </c>
      <c r="X390" s="18"/>
      <c r="Y390" s="18"/>
      <c r="Z390" s="18"/>
      <c r="AA390" s="18"/>
      <c r="AB390" s="18"/>
      <c r="AC390" s="18"/>
      <c r="AD390" s="18"/>
      <c r="AE390" s="18"/>
      <c r="AF390" s="18"/>
      <c r="AG390" s="18"/>
      <c r="AH390" s="18"/>
      <c r="AI390" s="18"/>
      <c r="AJ390" s="18"/>
      <c r="AK390" s="18"/>
      <c r="AL390" s="18"/>
      <c r="AM390" s="18"/>
      <c r="AN390" s="18"/>
      <c r="AO390" s="18"/>
      <c r="AP390" s="18"/>
      <c r="AQ390" s="18"/>
      <c r="AR390" s="18"/>
      <c r="AS390" s="18"/>
      <c r="AT390" s="18"/>
      <c r="AU390" s="18"/>
      <c r="AV390" s="18"/>
      <c r="AW390" s="18"/>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row>
    <row r="391" spans="1:177" x14ac:dyDescent="0.2">
      <c r="A391" s="19">
        <v>390</v>
      </c>
      <c r="B391">
        <v>9.4746422668363195</v>
      </c>
      <c r="C391">
        <v>13.830945987610692</v>
      </c>
      <c r="X391" s="18"/>
      <c r="Y391" s="18"/>
      <c r="Z391" s="18"/>
      <c r="AA391" s="18"/>
      <c r="AB391" s="18"/>
      <c r="AC391" s="18"/>
      <c r="AD391" s="18"/>
      <c r="AE391" s="18"/>
      <c r="AF391" s="18"/>
      <c r="AG391" s="18"/>
      <c r="AH391" s="18"/>
      <c r="AI391" s="18"/>
      <c r="AJ391" s="18"/>
      <c r="AK391" s="18"/>
      <c r="AL391" s="18"/>
      <c r="AM391" s="18"/>
      <c r="AN391" s="18"/>
      <c r="AO391" s="18"/>
      <c r="AP391" s="18"/>
      <c r="AQ391" s="18"/>
      <c r="AR391" s="18"/>
      <c r="AS391" s="18"/>
      <c r="AT391" s="18"/>
      <c r="AU391" s="18"/>
      <c r="AV391" s="18"/>
      <c r="AW391" s="18"/>
      <c r="AX391" s="18"/>
      <c r="AY391" s="18"/>
      <c r="AZ391" s="18"/>
      <c r="BA391" s="18"/>
      <c r="BB391" s="18"/>
      <c r="BC391" s="18"/>
      <c r="BD391" s="18"/>
      <c r="BE391" s="18"/>
      <c r="BF391" s="18"/>
      <c r="BG391" s="18"/>
      <c r="BH391" s="18"/>
      <c r="BI391" s="18"/>
      <c r="BJ391" s="18"/>
      <c r="BK391" s="18"/>
      <c r="BL391" s="18"/>
      <c r="BM391" s="18"/>
      <c r="BN391" s="18"/>
      <c r="BO391" s="18"/>
      <c r="BP391" s="18"/>
      <c r="BQ391" s="18"/>
      <c r="BR391" s="18"/>
      <c r="BS391" s="18"/>
      <c r="BT391" s="18"/>
      <c r="BU391" s="18"/>
      <c r="BV391" s="18"/>
      <c r="BW391" s="18"/>
      <c r="BX391" s="18"/>
      <c r="BY391" s="18"/>
      <c r="BZ391" s="18"/>
      <c r="CA391" s="18"/>
      <c r="CB391" s="18"/>
      <c r="CC391" s="18"/>
      <c r="CD391" s="18"/>
      <c r="CE391" s="18"/>
      <c r="CF391" s="18"/>
      <c r="CG391" s="18"/>
      <c r="CH391" s="18"/>
      <c r="CI391" s="18"/>
      <c r="CJ391" s="18"/>
      <c r="CK391" s="18"/>
      <c r="CL391" s="18"/>
      <c r="CM391" s="18"/>
      <c r="CN391" s="18"/>
      <c r="CO391" s="18"/>
      <c r="CP391" s="18"/>
      <c r="CQ391" s="18"/>
      <c r="CR391" s="18"/>
      <c r="CS391" s="18"/>
      <c r="CT391" s="18"/>
      <c r="CU391" s="18"/>
      <c r="CV391" s="18"/>
      <c r="CW391" s="18"/>
      <c r="CX391" s="18"/>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row>
    <row r="392" spans="1:177" x14ac:dyDescent="0.2">
      <c r="A392" s="44">
        <v>391</v>
      </c>
      <c r="B392">
        <v>6.5585587679285684</v>
      </c>
      <c r="C392">
        <v>8.6346855940950515</v>
      </c>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8"/>
      <c r="BD392" s="18"/>
      <c r="BE392" s="18"/>
      <c r="BF392" s="18"/>
      <c r="BG392" s="18"/>
      <c r="BH392" s="18"/>
      <c r="BI392" s="18"/>
      <c r="BJ392" s="18"/>
      <c r="BK392" s="18"/>
      <c r="BL392" s="18"/>
      <c r="BM392" s="18"/>
      <c r="BN392" s="18"/>
      <c r="BO392" s="18"/>
      <c r="BP392" s="18"/>
      <c r="BQ392" s="18"/>
      <c r="BR392" s="18"/>
      <c r="BS392" s="18"/>
      <c r="BT392" s="18"/>
      <c r="BU392" s="18"/>
      <c r="BV392" s="18"/>
      <c r="BW392" s="18"/>
      <c r="BX392" s="18"/>
      <c r="BY392" s="18"/>
      <c r="BZ392" s="18"/>
      <c r="CA392" s="18"/>
      <c r="CB392" s="18"/>
      <c r="CC392" s="18"/>
      <c r="CD392" s="18"/>
      <c r="CE392" s="18"/>
      <c r="CF392" s="18"/>
      <c r="CG392" s="18"/>
      <c r="CH392" s="18"/>
      <c r="CI392" s="18"/>
      <c r="CJ392" s="18"/>
      <c r="CK392" s="18"/>
      <c r="CL392" s="18"/>
      <c r="CM392" s="18"/>
      <c r="CN392" s="18"/>
      <c r="CO392" s="18"/>
      <c r="CP392" s="18"/>
      <c r="CQ392" s="18"/>
      <c r="CR392" s="18"/>
      <c r="CS392" s="18"/>
      <c r="CT392" s="18"/>
      <c r="CU392" s="18"/>
      <c r="CV392" s="18"/>
      <c r="CW392" s="18"/>
      <c r="CX392" s="18"/>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c r="EO392" s="18"/>
      <c r="EP392" s="18"/>
      <c r="EQ392" s="18"/>
      <c r="ER392" s="18"/>
      <c r="ES392" s="18"/>
      <c r="ET392" s="18"/>
      <c r="EU392" s="18"/>
      <c r="EV392" s="18"/>
      <c r="EW392" s="18"/>
      <c r="EX392" s="18"/>
      <c r="EY392" s="18"/>
      <c r="EZ392" s="18"/>
      <c r="FA392" s="18"/>
      <c r="FB392" s="18"/>
      <c r="FC392" s="18"/>
      <c r="FD392" s="18"/>
      <c r="FE392" s="18"/>
      <c r="FF392" s="18"/>
      <c r="FG392" s="18"/>
      <c r="FH392" s="18"/>
      <c r="FI392" s="18"/>
      <c r="FJ392" s="18"/>
      <c r="FK392" s="18"/>
      <c r="FL392" s="18"/>
      <c r="FM392" s="18"/>
      <c r="FN392" s="18"/>
      <c r="FO392" s="18"/>
      <c r="FP392" s="18"/>
      <c r="FQ392" s="18"/>
      <c r="FR392" s="18"/>
      <c r="FS392" s="18"/>
      <c r="FT392" s="18"/>
      <c r="FU392" s="18"/>
    </row>
    <row r="393" spans="1:177" x14ac:dyDescent="0.2">
      <c r="A393" s="19">
        <v>392</v>
      </c>
      <c r="B393">
        <v>7.8642278245167496</v>
      </c>
      <c r="C393">
        <v>10.695125370339451</v>
      </c>
      <c r="X393" s="18"/>
      <c r="Y393" s="18"/>
      <c r="Z393" s="18"/>
      <c r="AA393" s="18"/>
      <c r="AB393" s="18"/>
      <c r="AC393" s="18"/>
      <c r="AD393" s="18"/>
      <c r="AE393" s="18"/>
      <c r="AF393" s="18"/>
      <c r="AG393" s="18"/>
      <c r="AH393" s="18"/>
      <c r="AI393" s="18"/>
      <c r="AJ393" s="18"/>
      <c r="AK393" s="18"/>
      <c r="AL393" s="18"/>
      <c r="AM393" s="18"/>
      <c r="AN393" s="18"/>
      <c r="AO393" s="18"/>
      <c r="AP393" s="18"/>
      <c r="AQ393" s="18"/>
      <c r="AR393" s="18"/>
      <c r="AS393" s="18"/>
      <c r="AT393" s="18"/>
      <c r="AU393" s="18"/>
      <c r="AV393" s="18"/>
      <c r="AW393" s="18"/>
      <c r="AX393" s="18"/>
      <c r="AY393" s="18"/>
      <c r="AZ393" s="18"/>
      <c r="BA393" s="18"/>
      <c r="BB393" s="18"/>
      <c r="BC393" s="18"/>
      <c r="BD393" s="18"/>
      <c r="BE393" s="18"/>
      <c r="BF393" s="18"/>
      <c r="BG393" s="18"/>
      <c r="BH393" s="18"/>
      <c r="BI393" s="18"/>
      <c r="BJ393" s="18"/>
      <c r="BK393" s="18"/>
      <c r="BL393" s="18"/>
      <c r="BM393" s="18"/>
      <c r="BN393" s="18"/>
      <c r="BO393" s="18"/>
      <c r="BP393" s="18"/>
      <c r="BQ393" s="18"/>
      <c r="BR393" s="18"/>
      <c r="BS393" s="18"/>
      <c r="BT393" s="18"/>
      <c r="BU393" s="18"/>
      <c r="BV393" s="18"/>
      <c r="BW393" s="18"/>
      <c r="BX393" s="18"/>
      <c r="BY393" s="18"/>
      <c r="BZ393" s="18"/>
      <c r="CA393" s="18"/>
      <c r="CB393" s="18"/>
      <c r="CC393" s="18"/>
      <c r="CD393" s="18"/>
      <c r="CE393" s="18"/>
      <c r="CF393" s="18"/>
      <c r="CG393" s="18"/>
      <c r="CH393" s="18"/>
      <c r="CI393" s="18"/>
      <c r="CJ393" s="18"/>
      <c r="CK393" s="18"/>
      <c r="CL393" s="18"/>
      <c r="CM393" s="18"/>
      <c r="CN393" s="18"/>
      <c r="CO393" s="18"/>
      <c r="CP393" s="18"/>
      <c r="CQ393" s="18"/>
      <c r="CR393" s="18"/>
      <c r="CS393" s="18"/>
      <c r="CT393" s="18"/>
      <c r="CU393" s="18"/>
      <c r="CV393" s="18"/>
      <c r="CW393" s="18"/>
      <c r="CX393" s="18"/>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row>
    <row r="394" spans="1:177" x14ac:dyDescent="0.2">
      <c r="A394" s="19">
        <v>393</v>
      </c>
      <c r="B394">
        <v>1.8554865276435994</v>
      </c>
      <c r="C394">
        <v>1.8222645960802755</v>
      </c>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8"/>
      <c r="BD394" s="18"/>
      <c r="BE394" s="18"/>
      <c r="BF394" s="18"/>
      <c r="BG394" s="18"/>
      <c r="BH394" s="18"/>
      <c r="BI394" s="18"/>
      <c r="BJ394" s="18"/>
      <c r="BK394" s="18"/>
      <c r="BL394" s="18"/>
      <c r="BM394" s="18"/>
      <c r="BN394" s="18"/>
      <c r="BO394" s="18"/>
      <c r="BP394" s="18"/>
      <c r="BQ394" s="18"/>
      <c r="BR394" s="18"/>
      <c r="BS394" s="18"/>
      <c r="BT394" s="18"/>
      <c r="BU394" s="18"/>
      <c r="BV394" s="18"/>
      <c r="BW394" s="18"/>
      <c r="BX394" s="18"/>
      <c r="BY394" s="18"/>
      <c r="BZ394" s="18"/>
      <c r="CA394" s="18"/>
      <c r="CB394" s="18"/>
      <c r="CC394" s="18"/>
      <c r="CD394" s="18"/>
      <c r="CE394" s="18"/>
      <c r="CF394" s="18"/>
      <c r="CG394" s="18"/>
      <c r="CH394" s="18"/>
      <c r="CI394" s="18"/>
      <c r="CJ394" s="18"/>
      <c r="CK394" s="18"/>
      <c r="CL394" s="18"/>
      <c r="CM394" s="18"/>
      <c r="CN394" s="18"/>
      <c r="CO394" s="18"/>
      <c r="CP394" s="18"/>
      <c r="CQ394" s="18"/>
      <c r="CR394" s="18"/>
      <c r="CS394" s="18"/>
      <c r="CT394" s="18"/>
      <c r="CU394" s="18"/>
      <c r="CV394" s="18"/>
      <c r="CW394" s="18"/>
      <c r="CX394" s="18"/>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row>
    <row r="395" spans="1:177" x14ac:dyDescent="0.2">
      <c r="A395" s="44">
        <v>394</v>
      </c>
      <c r="B395">
        <v>3.764890110705994</v>
      </c>
      <c r="C395">
        <v>7.0217187676083181</v>
      </c>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c r="AY395" s="18"/>
      <c r="AZ395" s="18"/>
      <c r="BA395" s="18"/>
      <c r="BB395" s="18"/>
      <c r="BC395" s="18"/>
      <c r="BD395" s="18"/>
      <c r="BE395" s="18"/>
      <c r="BF395" s="18"/>
      <c r="BG395" s="18"/>
      <c r="BH395" s="18"/>
      <c r="BI395" s="18"/>
      <c r="BJ395" s="18"/>
      <c r="BK395" s="18"/>
      <c r="BL395" s="18"/>
      <c r="BM395" s="18"/>
      <c r="BN395" s="18"/>
      <c r="BO395" s="18"/>
      <c r="BP395" s="18"/>
      <c r="BQ395" s="18"/>
      <c r="BR395" s="18"/>
      <c r="BS395" s="18"/>
      <c r="BT395" s="18"/>
      <c r="BU395" s="18"/>
      <c r="BV395" s="18"/>
      <c r="BW395" s="18"/>
      <c r="BX395" s="18"/>
      <c r="BY395" s="18"/>
      <c r="BZ395" s="18"/>
      <c r="CA395" s="18"/>
      <c r="CB395" s="18"/>
      <c r="CC395" s="18"/>
      <c r="CD395" s="18"/>
      <c r="CE395" s="18"/>
      <c r="CF395" s="18"/>
      <c r="CG395" s="18"/>
      <c r="CH395" s="18"/>
      <c r="CI395" s="18"/>
      <c r="CJ395" s="18"/>
      <c r="CK395" s="18"/>
      <c r="CL395" s="18"/>
      <c r="CM395" s="18"/>
      <c r="CN395" s="18"/>
      <c r="CO395" s="18"/>
      <c r="CP395" s="18"/>
      <c r="CQ395" s="18"/>
      <c r="CR395" s="18"/>
      <c r="CS395" s="18"/>
      <c r="CT395" s="18"/>
      <c r="CU395" s="18"/>
      <c r="CV395" s="18"/>
      <c r="CW395" s="18"/>
      <c r="CX395" s="18"/>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row>
    <row r="396" spans="1:177" x14ac:dyDescent="0.2">
      <c r="A396" s="19">
        <v>395</v>
      </c>
      <c r="B396">
        <v>7.826619216503234</v>
      </c>
      <c r="C396">
        <v>10.134721442862574</v>
      </c>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row>
    <row r="397" spans="1:177" x14ac:dyDescent="0.2">
      <c r="A397" s="19">
        <v>396</v>
      </c>
      <c r="B397">
        <v>8.2278637630366447</v>
      </c>
      <c r="C397">
        <v>11.785310894543299</v>
      </c>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c r="AY397" s="18"/>
      <c r="AZ397" s="18"/>
      <c r="BA397" s="18"/>
      <c r="BB397" s="18"/>
      <c r="BC397" s="18"/>
      <c r="BD397" s="18"/>
      <c r="BE397" s="18"/>
      <c r="BF397" s="18"/>
      <c r="BG397" s="18"/>
      <c r="BH397" s="18"/>
      <c r="BI397" s="18"/>
      <c r="BJ397" s="18"/>
      <c r="BK397" s="18"/>
      <c r="BL397" s="18"/>
      <c r="BM397" s="18"/>
      <c r="BN397" s="18"/>
      <c r="BO397" s="18"/>
      <c r="BP397" s="18"/>
      <c r="BQ397" s="18"/>
      <c r="BR397" s="18"/>
      <c r="BS397" s="18"/>
      <c r="BT397" s="18"/>
      <c r="BU397" s="18"/>
      <c r="BV397" s="18"/>
      <c r="BW397" s="18"/>
      <c r="BX397" s="18"/>
      <c r="BY397" s="18"/>
      <c r="BZ397" s="18"/>
      <c r="CA397" s="18"/>
      <c r="CB397" s="18"/>
      <c r="CC397" s="18"/>
      <c r="CD397" s="18"/>
      <c r="CE397" s="18"/>
      <c r="CF397" s="18"/>
      <c r="CG397" s="18"/>
      <c r="CH397" s="18"/>
      <c r="CI397" s="18"/>
      <c r="CJ397" s="18"/>
      <c r="CK397" s="18"/>
      <c r="CL397" s="18"/>
      <c r="CM397" s="18"/>
      <c r="CN397" s="18"/>
      <c r="CO397" s="18"/>
      <c r="CP397" s="18"/>
      <c r="CQ397" s="18"/>
      <c r="CR397" s="18"/>
      <c r="CS397" s="18"/>
      <c r="CT397" s="18"/>
      <c r="CU397" s="18"/>
      <c r="CV397" s="18"/>
      <c r="CW397" s="18"/>
      <c r="CX397" s="18"/>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row>
    <row r="398" spans="1:177" x14ac:dyDescent="0.2">
      <c r="A398" s="44">
        <v>397</v>
      </c>
      <c r="B398">
        <v>6.7308461320085833E-2</v>
      </c>
      <c r="C398">
        <v>-0.59702735834084919</v>
      </c>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8"/>
      <c r="BD398" s="18"/>
      <c r="BE398" s="18"/>
      <c r="BF398" s="18"/>
      <c r="BG398" s="18"/>
      <c r="BH398" s="18"/>
      <c r="BI398" s="18"/>
      <c r="BJ398" s="18"/>
      <c r="BK398" s="18"/>
      <c r="BL398" s="18"/>
      <c r="BM398" s="18"/>
      <c r="BN398" s="18"/>
      <c r="BO398" s="18"/>
      <c r="BP398" s="18"/>
      <c r="BQ398" s="18"/>
      <c r="BR398" s="18"/>
      <c r="BS398" s="18"/>
      <c r="BT398" s="18"/>
      <c r="BU398" s="18"/>
      <c r="BV398" s="18"/>
      <c r="BW398" s="18"/>
      <c r="BX398" s="18"/>
      <c r="BY398" s="18"/>
      <c r="BZ398" s="18"/>
      <c r="CA398" s="18"/>
      <c r="CB398" s="18"/>
      <c r="CC398" s="18"/>
      <c r="CD398" s="18"/>
      <c r="CE398" s="18"/>
      <c r="CF398" s="18"/>
      <c r="CG398" s="18"/>
      <c r="CH398" s="18"/>
      <c r="CI398" s="18"/>
      <c r="CJ398" s="18"/>
      <c r="CK398" s="18"/>
      <c r="CL398" s="18"/>
      <c r="CM398" s="18"/>
      <c r="CN398" s="18"/>
      <c r="CO398" s="18"/>
      <c r="CP398" s="18"/>
      <c r="CQ398" s="18"/>
      <c r="CR398" s="18"/>
      <c r="CS398" s="18"/>
      <c r="CT398" s="18"/>
      <c r="CU398" s="18"/>
      <c r="CV398" s="18"/>
      <c r="CW398" s="18"/>
      <c r="CX398" s="18"/>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row>
    <row r="399" spans="1:177" x14ac:dyDescent="0.2">
      <c r="A399" s="19">
        <v>398</v>
      </c>
      <c r="B399">
        <v>5.9640576353372721</v>
      </c>
      <c r="C399">
        <v>7.3864178093434401</v>
      </c>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c r="AY399" s="18"/>
      <c r="AZ399" s="18"/>
      <c r="BA399" s="18"/>
      <c r="BB399" s="18"/>
      <c r="BC399" s="18"/>
      <c r="BD399" s="18"/>
      <c r="BE399" s="18"/>
      <c r="BF399" s="18"/>
      <c r="BG399" s="18"/>
      <c r="BH399" s="18"/>
      <c r="BI399" s="18"/>
      <c r="BJ399" s="18"/>
      <c r="BK399" s="18"/>
      <c r="BL399" s="18"/>
      <c r="BM399" s="18"/>
      <c r="BN399" s="18"/>
      <c r="BO399" s="18"/>
      <c r="BP399" s="18"/>
      <c r="BQ399" s="18"/>
      <c r="BR399" s="18"/>
      <c r="BS399" s="18"/>
      <c r="BT399" s="18"/>
      <c r="BU399" s="18"/>
      <c r="BV399" s="18"/>
      <c r="BW399" s="18"/>
      <c r="BX399" s="18"/>
      <c r="BY399" s="18"/>
      <c r="BZ399" s="18"/>
      <c r="CA399" s="18"/>
      <c r="CB399" s="18"/>
      <c r="CC399" s="18"/>
      <c r="CD399" s="18"/>
      <c r="CE399" s="18"/>
      <c r="CF399" s="18"/>
      <c r="CG399" s="18"/>
      <c r="CH399" s="18"/>
      <c r="CI399" s="18"/>
      <c r="CJ399" s="18"/>
      <c r="CK399" s="18"/>
      <c r="CL399" s="18"/>
      <c r="CM399" s="18"/>
      <c r="CN399" s="18"/>
      <c r="CO399" s="18"/>
      <c r="CP399" s="18"/>
      <c r="CQ399" s="18"/>
      <c r="CR399" s="18"/>
      <c r="CS399" s="18"/>
      <c r="CT399" s="18"/>
      <c r="CU399" s="18"/>
      <c r="CV399" s="18"/>
      <c r="CW399" s="18"/>
      <c r="CX399" s="18"/>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row>
    <row r="400" spans="1:177" x14ac:dyDescent="0.2">
      <c r="A400" s="19">
        <v>399</v>
      </c>
      <c r="B400">
        <v>4.1082974447572695</v>
      </c>
      <c r="C400">
        <v>5.2853973502092071</v>
      </c>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8"/>
      <c r="BD400" s="18"/>
      <c r="BE400" s="18"/>
      <c r="BF400" s="18"/>
      <c r="BG400" s="18"/>
      <c r="BH400" s="18"/>
      <c r="BI400" s="18"/>
      <c r="BJ400" s="18"/>
      <c r="BK400" s="18"/>
      <c r="BL400" s="18"/>
      <c r="BM400" s="18"/>
      <c r="BN400" s="18"/>
      <c r="BO400" s="18"/>
      <c r="BP400" s="18"/>
      <c r="BQ400" s="18"/>
      <c r="BR400" s="18"/>
      <c r="BS400" s="18"/>
      <c r="BT400" s="18"/>
      <c r="BU400" s="18"/>
      <c r="BV400" s="18"/>
      <c r="BW400" s="18"/>
      <c r="BX400" s="18"/>
      <c r="BY400" s="18"/>
      <c r="BZ400" s="18"/>
      <c r="CA400" s="18"/>
      <c r="CB400" s="18"/>
      <c r="CC400" s="18"/>
      <c r="CD400" s="18"/>
      <c r="CE400" s="18"/>
      <c r="CF400" s="18"/>
      <c r="CG400" s="18"/>
      <c r="CH400" s="18"/>
      <c r="CI400" s="18"/>
      <c r="CJ400" s="18"/>
      <c r="CK400" s="18"/>
      <c r="CL400" s="18"/>
      <c r="CM400" s="18"/>
      <c r="CN400" s="18"/>
      <c r="CO400" s="18"/>
      <c r="CP400" s="18"/>
      <c r="CQ400" s="18"/>
      <c r="CR400" s="18"/>
      <c r="CS400" s="18"/>
      <c r="CT400" s="18"/>
      <c r="CU400" s="18"/>
      <c r="CV400" s="18"/>
      <c r="CW400" s="18"/>
      <c r="CX400" s="18"/>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row>
    <row r="401" spans="1:177" x14ac:dyDescent="0.2">
      <c r="A401" s="44">
        <v>400</v>
      </c>
      <c r="B401">
        <v>1.3928145321172103</v>
      </c>
      <c r="C401">
        <v>4.6426942183984741</v>
      </c>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c r="AY401" s="18"/>
      <c r="AZ401" s="18"/>
      <c r="BA401" s="18"/>
      <c r="BB401" s="18"/>
      <c r="BC401" s="18"/>
      <c r="BD401" s="18"/>
      <c r="BE401" s="18"/>
      <c r="BF401" s="18"/>
      <c r="BG401" s="18"/>
      <c r="BH401" s="18"/>
      <c r="BI401" s="18"/>
      <c r="BJ401" s="18"/>
      <c r="BK401" s="18"/>
      <c r="BL401" s="18"/>
      <c r="BM401" s="18"/>
      <c r="BN401" s="18"/>
      <c r="BO401" s="18"/>
      <c r="BP401" s="18"/>
      <c r="BQ401" s="18"/>
      <c r="BR401" s="18"/>
      <c r="BS401" s="18"/>
      <c r="BT401" s="18"/>
      <c r="BU401" s="18"/>
      <c r="BV401" s="18"/>
      <c r="BW401" s="18"/>
      <c r="BX401" s="18"/>
      <c r="BY401" s="18"/>
      <c r="BZ401" s="18"/>
      <c r="CA401" s="18"/>
      <c r="CB401" s="18"/>
      <c r="CC401" s="18"/>
      <c r="CD401" s="18"/>
      <c r="CE401" s="18"/>
      <c r="CF401" s="18"/>
      <c r="CG401" s="18"/>
      <c r="CH401" s="18"/>
      <c r="CI401" s="18"/>
      <c r="CJ401" s="18"/>
      <c r="CK401" s="18"/>
      <c r="CL401" s="18"/>
      <c r="CM401" s="18"/>
      <c r="CN401" s="18"/>
      <c r="CO401" s="18"/>
      <c r="CP401" s="18"/>
      <c r="CQ401" s="18"/>
      <c r="CR401" s="18"/>
      <c r="CS401" s="18"/>
      <c r="CT401" s="18"/>
      <c r="CU401" s="18"/>
      <c r="CV401" s="18"/>
      <c r="CW401" s="18"/>
      <c r="CX401" s="18"/>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row>
    <row r="402" spans="1:177" x14ac:dyDescent="0.2">
      <c r="A402" s="19">
        <v>401</v>
      </c>
      <c r="B402">
        <v>2.4874776446800251</v>
      </c>
      <c r="C402">
        <v>2.5548488822556337</v>
      </c>
      <c r="X402" s="18"/>
      <c r="Y402" s="18"/>
      <c r="Z402" s="18"/>
      <c r="AA402" s="18"/>
      <c r="AB402" s="18"/>
      <c r="AC402" s="18"/>
      <c r="AD402" s="18"/>
      <c r="AE402" s="18"/>
      <c r="AF402" s="18"/>
      <c r="AG402" s="18"/>
      <c r="AH402" s="18"/>
      <c r="AI402" s="18"/>
      <c r="AJ402" s="18"/>
      <c r="AK402" s="18"/>
      <c r="AL402" s="18"/>
      <c r="AM402" s="18"/>
      <c r="AN402" s="18"/>
      <c r="AO402" s="18"/>
      <c r="AP402" s="18"/>
      <c r="AQ402" s="18"/>
      <c r="AR402" s="18"/>
      <c r="AS402" s="18"/>
      <c r="AT402" s="18"/>
      <c r="AU402" s="18"/>
      <c r="AV402" s="18"/>
      <c r="AW402" s="18"/>
      <c r="AX402" s="18"/>
      <c r="AY402" s="18"/>
      <c r="AZ402" s="18"/>
      <c r="BA402" s="18"/>
      <c r="BB402" s="18"/>
      <c r="BC402" s="18"/>
      <c r="BD402" s="18"/>
      <c r="BE402" s="18"/>
      <c r="BF402" s="18"/>
      <c r="BG402" s="18"/>
      <c r="BH402" s="18"/>
      <c r="BI402" s="18"/>
      <c r="BJ402" s="18"/>
      <c r="BK402" s="18"/>
      <c r="BL402" s="18"/>
      <c r="BM402" s="18"/>
      <c r="BN402" s="18"/>
      <c r="BO402" s="18"/>
      <c r="BP402" s="18"/>
      <c r="BQ402" s="18"/>
      <c r="BR402" s="18"/>
      <c r="BS402" s="18"/>
      <c r="BT402" s="18"/>
      <c r="BU402" s="18"/>
      <c r="BV402" s="18"/>
      <c r="BW402" s="18"/>
      <c r="BX402" s="18"/>
      <c r="BY402" s="18"/>
      <c r="BZ402" s="18"/>
      <c r="CA402" s="18"/>
      <c r="CB402" s="18"/>
      <c r="CC402" s="18"/>
      <c r="CD402" s="18"/>
      <c r="CE402" s="18"/>
      <c r="CF402" s="18"/>
      <c r="CG402" s="18"/>
      <c r="CH402" s="18"/>
      <c r="CI402" s="18"/>
      <c r="CJ402" s="18"/>
      <c r="CK402" s="18"/>
      <c r="CL402" s="18"/>
      <c r="CM402" s="18"/>
      <c r="CN402" s="18"/>
      <c r="CO402" s="18"/>
      <c r="CP402" s="18"/>
      <c r="CQ402" s="18"/>
      <c r="CR402" s="18"/>
      <c r="CS402" s="18"/>
      <c r="CT402" s="18"/>
      <c r="CU402" s="18"/>
      <c r="CV402" s="18"/>
      <c r="CW402" s="18"/>
      <c r="CX402" s="18"/>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row>
    <row r="403" spans="1:177" x14ac:dyDescent="0.2">
      <c r="A403" s="19">
        <v>402</v>
      </c>
      <c r="B403">
        <v>0.63845572537949868</v>
      </c>
      <c r="C403">
        <v>-0.59528783994682244</v>
      </c>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8"/>
      <c r="BD403" s="18"/>
      <c r="BE403" s="18"/>
      <c r="BF403" s="18"/>
      <c r="BG403" s="18"/>
      <c r="BH403" s="18"/>
      <c r="BI403" s="18"/>
      <c r="BJ403" s="18"/>
      <c r="BK403" s="18"/>
      <c r="BL403" s="18"/>
      <c r="BM403" s="18"/>
      <c r="BN403" s="18"/>
      <c r="BO403" s="18"/>
      <c r="BP403" s="18"/>
      <c r="BQ403" s="18"/>
      <c r="BR403" s="18"/>
      <c r="BS403" s="18"/>
      <c r="BT403" s="18"/>
      <c r="BU403" s="18"/>
      <c r="BV403" s="18"/>
      <c r="BW403" s="18"/>
      <c r="BX403" s="18"/>
      <c r="BY403" s="18"/>
      <c r="BZ403" s="18"/>
      <c r="CA403" s="18"/>
      <c r="CB403" s="18"/>
      <c r="CC403" s="18"/>
      <c r="CD403" s="18"/>
      <c r="CE403" s="18"/>
      <c r="CF403" s="18"/>
      <c r="CG403" s="18"/>
      <c r="CH403" s="18"/>
      <c r="CI403" s="18"/>
      <c r="CJ403" s="18"/>
      <c r="CK403" s="18"/>
      <c r="CL403" s="18"/>
      <c r="CM403" s="18"/>
      <c r="CN403" s="18"/>
      <c r="CO403" s="18"/>
      <c r="CP403" s="18"/>
      <c r="CQ403" s="18"/>
      <c r="CR403" s="18"/>
      <c r="CS403" s="18"/>
      <c r="CT403" s="18"/>
      <c r="CU403" s="18"/>
      <c r="CV403" s="18"/>
      <c r="CW403" s="18"/>
      <c r="CX403" s="18"/>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row>
    <row r="404" spans="1:177" x14ac:dyDescent="0.2">
      <c r="A404" s="44">
        <v>403</v>
      </c>
      <c r="B404">
        <v>6.1267959922547099</v>
      </c>
      <c r="C404">
        <v>11.912147368145201</v>
      </c>
      <c r="X404" s="18"/>
      <c r="Y404" s="18"/>
      <c r="Z404" s="18"/>
      <c r="AA404" s="18"/>
      <c r="AB404" s="18"/>
      <c r="AC404" s="18"/>
      <c r="AD404" s="18"/>
      <c r="AE404" s="18"/>
      <c r="AF404" s="18"/>
      <c r="AG404" s="18"/>
      <c r="AH404" s="18"/>
      <c r="AI404" s="18"/>
      <c r="AJ404" s="18"/>
      <c r="AK404" s="18"/>
      <c r="AL404" s="18"/>
      <c r="AM404" s="18"/>
      <c r="AN404" s="18"/>
      <c r="AO404" s="18"/>
      <c r="AP404" s="18"/>
      <c r="AQ404" s="18"/>
      <c r="AR404" s="18"/>
      <c r="AS404" s="18"/>
      <c r="AT404" s="18"/>
      <c r="AU404" s="18"/>
      <c r="AV404" s="18"/>
      <c r="AW404" s="18"/>
      <c r="AX404" s="18"/>
      <c r="AY404" s="18"/>
      <c r="AZ404" s="18"/>
      <c r="BA404" s="18"/>
      <c r="BB404" s="18"/>
      <c r="BC404" s="18"/>
      <c r="BD404" s="18"/>
      <c r="BE404" s="18"/>
      <c r="BF404" s="18"/>
      <c r="BG404" s="18"/>
      <c r="BH404" s="18"/>
      <c r="BI404" s="18"/>
      <c r="BJ404" s="18"/>
      <c r="BK404" s="18"/>
      <c r="BL404" s="18"/>
      <c r="BM404" s="18"/>
      <c r="BN404" s="18"/>
      <c r="BO404" s="18"/>
      <c r="BP404" s="18"/>
      <c r="BQ404" s="18"/>
      <c r="BR404" s="18"/>
      <c r="BS404" s="18"/>
      <c r="BT404" s="18"/>
      <c r="BU404" s="18"/>
      <c r="BV404" s="18"/>
      <c r="BW404" s="18"/>
      <c r="BX404" s="18"/>
      <c r="BY404" s="18"/>
      <c r="BZ404" s="18"/>
      <c r="CA404" s="18"/>
      <c r="CB404" s="18"/>
      <c r="CC404" s="18"/>
      <c r="CD404" s="18"/>
      <c r="CE404" s="18"/>
      <c r="CF404" s="18"/>
      <c r="CG404" s="18"/>
      <c r="CH404" s="18"/>
      <c r="CI404" s="18"/>
      <c r="CJ404" s="18"/>
      <c r="CK404" s="18"/>
      <c r="CL404" s="18"/>
      <c r="CM404" s="18"/>
      <c r="CN404" s="18"/>
      <c r="CO404" s="18"/>
      <c r="CP404" s="18"/>
      <c r="CQ404" s="18"/>
      <c r="CR404" s="18"/>
      <c r="CS404" s="18"/>
      <c r="CT404" s="18"/>
      <c r="CU404" s="18"/>
      <c r="CV404" s="18"/>
      <c r="CW404" s="18"/>
      <c r="CX404" s="18"/>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c r="EW404" s="18"/>
      <c r="EX404" s="18"/>
      <c r="EY404" s="18"/>
      <c r="EZ404" s="18"/>
      <c r="FA404" s="18"/>
      <c r="FB404" s="18"/>
      <c r="FC404" s="18"/>
      <c r="FD404" s="18"/>
      <c r="FE404" s="18"/>
      <c r="FF404" s="18"/>
      <c r="FG404" s="18"/>
      <c r="FH404" s="18"/>
      <c r="FI404" s="18"/>
      <c r="FJ404" s="18"/>
      <c r="FK404" s="18"/>
      <c r="FL404" s="18"/>
      <c r="FM404" s="18"/>
      <c r="FN404" s="18"/>
      <c r="FO404" s="18"/>
      <c r="FP404" s="18"/>
      <c r="FQ404" s="18"/>
      <c r="FR404" s="18"/>
      <c r="FS404" s="18"/>
      <c r="FT404" s="18"/>
      <c r="FU404" s="18"/>
    </row>
    <row r="405" spans="1:177" x14ac:dyDescent="0.2">
      <c r="A405" s="19">
        <v>404</v>
      </c>
      <c r="B405" s="9">
        <v>6.6865527342262094</v>
      </c>
      <c r="C405" s="9">
        <v>9.1847616816165427</v>
      </c>
      <c r="X405" s="18"/>
      <c r="Y405" s="18"/>
      <c r="Z405" s="18"/>
      <c r="AA405" s="18"/>
      <c r="AB405" s="18"/>
      <c r="AC405" s="18"/>
      <c r="AD405" s="18"/>
      <c r="AE405" s="18"/>
      <c r="AF405" s="18"/>
      <c r="AG405" s="18"/>
      <c r="AH405" s="18"/>
      <c r="AI405" s="18"/>
      <c r="AJ405" s="18"/>
      <c r="AK405" s="18"/>
      <c r="AL405" s="18"/>
      <c r="AM405" s="18"/>
      <c r="AN405" s="18"/>
      <c r="AO405" s="18"/>
      <c r="AP405" s="18"/>
      <c r="AQ405" s="18"/>
      <c r="AR405" s="18"/>
      <c r="AS405" s="18"/>
      <c r="AT405" s="18"/>
      <c r="AU405" s="18"/>
      <c r="AV405" s="18"/>
      <c r="AW405" s="18"/>
      <c r="AX405" s="18"/>
      <c r="AY405" s="18"/>
      <c r="AZ405" s="18"/>
      <c r="BA405" s="18"/>
      <c r="BB405" s="18"/>
      <c r="BC405" s="18"/>
      <c r="BD405" s="18"/>
      <c r="BE405" s="18"/>
      <c r="BF405" s="18"/>
      <c r="BG405" s="18"/>
      <c r="BH405" s="18"/>
      <c r="BI405" s="18"/>
      <c r="BJ405" s="18"/>
      <c r="BK405" s="18"/>
      <c r="BL405" s="18"/>
      <c r="BM405" s="18"/>
      <c r="BN405" s="18"/>
      <c r="BO405" s="18"/>
      <c r="BP405" s="18"/>
      <c r="BQ405" s="18"/>
      <c r="BR405" s="18"/>
      <c r="BS405" s="18"/>
      <c r="BT405" s="18"/>
      <c r="BU405" s="18"/>
      <c r="BV405" s="18"/>
      <c r="BW405" s="18"/>
      <c r="BX405" s="18"/>
      <c r="BY405" s="18"/>
      <c r="BZ405" s="18"/>
      <c r="CA405" s="18"/>
      <c r="CB405" s="18"/>
      <c r="CC405" s="18"/>
      <c r="CD405" s="18"/>
      <c r="CE405" s="18"/>
      <c r="CF405" s="18"/>
      <c r="CG405" s="18"/>
      <c r="CH405" s="18"/>
      <c r="CI405" s="18"/>
      <c r="CJ405" s="18"/>
      <c r="CK405" s="18"/>
      <c r="CL405" s="18"/>
      <c r="CM405" s="18"/>
      <c r="CN405" s="18"/>
      <c r="CO405" s="18"/>
      <c r="CP405" s="18"/>
      <c r="CQ405" s="18"/>
      <c r="CR405" s="18"/>
      <c r="CS405" s="18"/>
      <c r="CT405" s="18"/>
      <c r="CU405" s="18"/>
      <c r="CV405" s="18"/>
      <c r="CW405" s="18"/>
      <c r="CX405" s="18"/>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c r="EW405" s="18"/>
      <c r="EX405" s="18"/>
      <c r="EY405" s="18"/>
      <c r="EZ405" s="18"/>
      <c r="FA405" s="18"/>
      <c r="FB405" s="18"/>
      <c r="FC405" s="18"/>
      <c r="FD405" s="18"/>
      <c r="FE405" s="18"/>
      <c r="FF405" s="18"/>
      <c r="FG405" s="18"/>
      <c r="FH405" s="18"/>
      <c r="FI405" s="18"/>
      <c r="FJ405" s="18"/>
      <c r="FK405" s="18"/>
      <c r="FL405" s="18"/>
      <c r="FM405" s="18"/>
      <c r="FN405" s="18"/>
      <c r="FO405" s="18"/>
      <c r="FP405" s="18"/>
      <c r="FQ405" s="18"/>
      <c r="FR405" s="18"/>
      <c r="FS405" s="18"/>
      <c r="FT405" s="18"/>
      <c r="FU405" s="18"/>
    </row>
    <row r="406" spans="1:177" x14ac:dyDescent="0.2">
      <c r="A406" s="19">
        <v>405</v>
      </c>
      <c r="B406">
        <v>6.3082639571029953</v>
      </c>
      <c r="C406">
        <v>8.4171265027942468</v>
      </c>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row>
    <row r="407" spans="1:177" x14ac:dyDescent="0.2">
      <c r="A407" s="44">
        <v>406</v>
      </c>
      <c r="B407">
        <v>6.1174243289691699</v>
      </c>
      <c r="C407">
        <v>11.635918876811942</v>
      </c>
      <c r="X407" s="18"/>
      <c r="Y407" s="18"/>
      <c r="Z407" s="18"/>
      <c r="AA407" s="18"/>
      <c r="AB407" s="18"/>
      <c r="AC407" s="18"/>
      <c r="AD407" s="18"/>
      <c r="AE407" s="18"/>
      <c r="AF407" s="18"/>
      <c r="AG407" s="18"/>
      <c r="AH407" s="18"/>
      <c r="AI407" s="18"/>
      <c r="AJ407" s="18"/>
      <c r="AK407" s="18"/>
      <c r="AL407" s="18"/>
      <c r="AM407" s="18"/>
      <c r="AN407" s="18"/>
      <c r="AO407" s="18"/>
      <c r="AP407" s="18"/>
      <c r="AQ407" s="18"/>
      <c r="AR407" s="18"/>
      <c r="AS407" s="18"/>
      <c r="AT407" s="18"/>
      <c r="AU407" s="18"/>
      <c r="AV407" s="18"/>
      <c r="AW407" s="18"/>
      <c r="AX407" s="18"/>
      <c r="AY407" s="18"/>
      <c r="AZ407" s="18"/>
      <c r="BA407" s="18"/>
      <c r="BB407" s="18"/>
      <c r="BC407" s="18"/>
      <c r="BD407" s="18"/>
      <c r="BE407" s="18"/>
      <c r="BF407" s="18"/>
      <c r="BG407" s="18"/>
      <c r="BH407" s="18"/>
      <c r="BI407" s="18"/>
      <c r="BJ407" s="18"/>
      <c r="BK407" s="18"/>
      <c r="BL407" s="18"/>
      <c r="BM407" s="18"/>
      <c r="BN407" s="18"/>
      <c r="BO407" s="18"/>
      <c r="BP407" s="18"/>
      <c r="BQ407" s="18"/>
      <c r="BR407" s="18"/>
      <c r="BS407" s="18"/>
      <c r="BT407" s="18"/>
      <c r="BU407" s="18"/>
      <c r="BV407" s="18"/>
      <c r="BW407" s="18"/>
      <c r="BX407" s="18"/>
      <c r="BY407" s="18"/>
      <c r="BZ407" s="18"/>
      <c r="CA407" s="18"/>
      <c r="CB407" s="18"/>
      <c r="CC407" s="18"/>
      <c r="CD407" s="18"/>
      <c r="CE407" s="18"/>
      <c r="CF407" s="18"/>
      <c r="CG407" s="18"/>
      <c r="CH407" s="18"/>
      <c r="CI407" s="18"/>
      <c r="CJ407" s="18"/>
      <c r="CK407" s="18"/>
      <c r="CL407" s="18"/>
      <c r="CM407" s="18"/>
      <c r="CN407" s="18"/>
      <c r="CO407" s="18"/>
      <c r="CP407" s="18"/>
      <c r="CQ407" s="18"/>
      <c r="CR407" s="18"/>
      <c r="CS407" s="18"/>
      <c r="CT407" s="18"/>
      <c r="CU407" s="18"/>
      <c r="CV407" s="18"/>
      <c r="CW407" s="18"/>
      <c r="CX407" s="18"/>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row>
    <row r="408" spans="1:177" x14ac:dyDescent="0.2">
      <c r="A408" s="19">
        <v>407</v>
      </c>
      <c r="B408">
        <v>9.4578980321574022</v>
      </c>
      <c r="C408">
        <v>13.162653526693784</v>
      </c>
      <c r="X408" s="18"/>
      <c r="Y408" s="18"/>
      <c r="Z408" s="18"/>
      <c r="AA408" s="18"/>
      <c r="AB408" s="18"/>
      <c r="AC408" s="18"/>
      <c r="AD408" s="18"/>
      <c r="AE408" s="18"/>
      <c r="AF408" s="18"/>
      <c r="AG408" s="18"/>
      <c r="AH408" s="18"/>
      <c r="AI408" s="18"/>
      <c r="AJ408" s="18"/>
      <c r="AK408" s="18"/>
      <c r="AL408" s="18"/>
      <c r="AM408" s="18"/>
      <c r="AN408" s="18"/>
      <c r="AO408" s="18"/>
      <c r="AP408" s="18"/>
      <c r="AQ408" s="18"/>
      <c r="AR408" s="18"/>
      <c r="AS408" s="18"/>
      <c r="AT408" s="18"/>
      <c r="AU408" s="18"/>
      <c r="AV408" s="18"/>
      <c r="AW408" s="18"/>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row>
    <row r="409" spans="1:177" x14ac:dyDescent="0.2">
      <c r="A409" s="19">
        <v>408</v>
      </c>
      <c r="B409">
        <v>4.5681849007135256</v>
      </c>
      <c r="C409">
        <v>5.9608129255769073</v>
      </c>
      <c r="X409" s="18"/>
      <c r="Y409" s="18"/>
      <c r="Z409" s="18"/>
      <c r="AA409" s="18"/>
      <c r="AB409" s="18"/>
      <c r="AC409" s="18"/>
      <c r="AD409" s="18"/>
      <c r="AE409" s="18"/>
      <c r="AF409" s="18"/>
      <c r="AG409" s="18"/>
      <c r="AH409" s="18"/>
      <c r="AI409" s="18"/>
      <c r="AJ409" s="18"/>
      <c r="AK409" s="18"/>
      <c r="AL409" s="18"/>
      <c r="AM409" s="18"/>
      <c r="AN409" s="18"/>
      <c r="AO409" s="18"/>
      <c r="AP409" s="18"/>
      <c r="AQ409" s="18"/>
      <c r="AR409" s="18"/>
      <c r="AS409" s="18"/>
      <c r="AT409" s="18"/>
      <c r="AU409" s="18"/>
      <c r="AV409" s="18"/>
      <c r="AW409" s="18"/>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row>
    <row r="410" spans="1:177" x14ac:dyDescent="0.2">
      <c r="A410" s="44">
        <v>409</v>
      </c>
      <c r="B410">
        <v>9.8503596824013595</v>
      </c>
      <c r="C410">
        <v>13.656028266075758</v>
      </c>
      <c r="X410" s="18"/>
      <c r="Y410" s="18"/>
      <c r="Z410" s="18"/>
      <c r="AA410" s="18"/>
      <c r="AB410" s="18"/>
      <c r="AC410" s="18"/>
      <c r="AD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row>
    <row r="411" spans="1:177" x14ac:dyDescent="0.2">
      <c r="A411" s="19">
        <v>410</v>
      </c>
      <c r="B411">
        <v>1.4768568736947074</v>
      </c>
      <c r="C411">
        <v>1.3799032819796315</v>
      </c>
      <c r="X411" s="18"/>
      <c r="Y411" s="18"/>
      <c r="Z411" s="18"/>
      <c r="AA411" s="18"/>
      <c r="AB411" s="18"/>
      <c r="AC411" s="18"/>
      <c r="AD411" s="18"/>
      <c r="AE411" s="18"/>
      <c r="AF411" s="18"/>
      <c r="AG411" s="18"/>
      <c r="AH411" s="18"/>
      <c r="AI411" s="18"/>
      <c r="AJ411" s="18"/>
      <c r="AK411" s="18"/>
      <c r="AL411" s="18"/>
      <c r="AM411" s="18"/>
      <c r="AN411" s="18"/>
      <c r="AO411" s="18"/>
      <c r="AP411" s="18"/>
      <c r="AQ411" s="18"/>
      <c r="AR411" s="18"/>
      <c r="AS411" s="18"/>
      <c r="AT411" s="18"/>
      <c r="AU411" s="18"/>
      <c r="AV411" s="18"/>
      <c r="AW411" s="18"/>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row>
    <row r="412" spans="1:177" x14ac:dyDescent="0.2">
      <c r="A412" s="19">
        <v>411</v>
      </c>
      <c r="B412">
        <v>4.5011269504434015</v>
      </c>
      <c r="C412">
        <v>7.9390670251094289</v>
      </c>
      <c r="X412" s="18"/>
      <c r="Y412" s="18"/>
      <c r="Z412" s="18"/>
      <c r="AA412" s="18"/>
      <c r="AB412" s="18"/>
      <c r="AC412" s="18"/>
      <c r="AD412" s="18"/>
      <c r="AE412" s="18"/>
      <c r="AF412" s="18"/>
      <c r="AG412" s="18"/>
      <c r="AH412" s="18"/>
      <c r="AI412" s="18"/>
      <c r="AJ412" s="18"/>
      <c r="AK412" s="18"/>
      <c r="AL412" s="18"/>
      <c r="AM412" s="18"/>
      <c r="AN412" s="18"/>
      <c r="AO412" s="18"/>
      <c r="AP412" s="18"/>
      <c r="AQ412" s="18"/>
      <c r="AR412" s="18"/>
      <c r="AS412" s="18"/>
      <c r="AT412" s="18"/>
      <c r="AU412" s="18"/>
      <c r="AV412" s="18"/>
      <c r="AW412" s="18"/>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row>
    <row r="413" spans="1:177" x14ac:dyDescent="0.2">
      <c r="A413" s="44">
        <v>412</v>
      </c>
      <c r="B413">
        <v>7.8320148809229728</v>
      </c>
      <c r="C413">
        <v>14.43572556356969</v>
      </c>
      <c r="X413" s="18"/>
      <c r="Y413" s="18"/>
      <c r="Z413" s="18"/>
      <c r="AA413" s="18"/>
      <c r="AB413" s="18"/>
      <c r="AC413" s="18"/>
      <c r="AD413" s="18"/>
      <c r="AE413" s="18"/>
      <c r="AF413" s="18"/>
      <c r="AG413" s="18"/>
      <c r="AH413" s="18"/>
      <c r="AI413" s="18"/>
      <c r="AJ413" s="18"/>
      <c r="AK413" s="18"/>
      <c r="AL413" s="18"/>
      <c r="AM413" s="18"/>
      <c r="AN413" s="18"/>
      <c r="AO413" s="18"/>
      <c r="AP413" s="18"/>
      <c r="AQ413" s="18"/>
      <c r="AR413" s="18"/>
      <c r="AS413" s="18"/>
      <c r="AT413" s="18"/>
      <c r="AU413" s="18"/>
      <c r="AV413" s="18"/>
      <c r="AW413" s="18"/>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row>
    <row r="414" spans="1:177" x14ac:dyDescent="0.2">
      <c r="A414" s="19">
        <v>413</v>
      </c>
      <c r="B414">
        <v>9.7773770633914321</v>
      </c>
      <c r="C414">
        <v>13.805124819802874</v>
      </c>
      <c r="X414" s="18"/>
      <c r="Y414" s="18"/>
      <c r="Z414" s="18"/>
      <c r="AA414" s="18"/>
      <c r="AB414" s="18"/>
      <c r="AC414" s="18"/>
      <c r="AD414" s="18"/>
      <c r="AE414" s="18"/>
      <c r="AF414" s="18"/>
      <c r="AG414" s="18"/>
      <c r="AH414" s="18"/>
      <c r="AI414" s="18"/>
      <c r="AJ414" s="18"/>
      <c r="AK414" s="18"/>
      <c r="AL414" s="18"/>
      <c r="AM414" s="18"/>
      <c r="AN414" s="18"/>
      <c r="AO414" s="18"/>
      <c r="AP414" s="18"/>
      <c r="AQ414" s="18"/>
      <c r="AR414" s="18"/>
      <c r="AS414" s="18"/>
      <c r="AT414" s="18"/>
      <c r="AU414" s="18"/>
      <c r="AV414" s="18"/>
      <c r="AW414" s="18"/>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row>
    <row r="415" spans="1:177" x14ac:dyDescent="0.2">
      <c r="A415" s="19">
        <v>414</v>
      </c>
      <c r="B415">
        <v>2.7950537847837964</v>
      </c>
      <c r="C415">
        <v>4.5073928915468091</v>
      </c>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row>
    <row r="416" spans="1:177" x14ac:dyDescent="0.2">
      <c r="A416" s="44">
        <v>415</v>
      </c>
      <c r="B416">
        <v>9.7094675975974916</v>
      </c>
      <c r="C416">
        <v>13.896482453995</v>
      </c>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row>
    <row r="417" spans="1:177" x14ac:dyDescent="0.2">
      <c r="A417" s="19">
        <v>416</v>
      </c>
      <c r="B417">
        <v>4.8823991410948615</v>
      </c>
      <c r="C417">
        <v>6.4360206756826281</v>
      </c>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8"/>
      <c r="BD417" s="18"/>
      <c r="BE417" s="18"/>
      <c r="BF417" s="18"/>
      <c r="BG417" s="18"/>
      <c r="BH417" s="18"/>
      <c r="BI417" s="18"/>
      <c r="BJ417" s="18"/>
      <c r="BK417" s="18"/>
      <c r="BL417" s="18"/>
      <c r="BM417" s="18"/>
      <c r="BN417" s="18"/>
      <c r="BO417" s="18"/>
      <c r="BP417" s="18"/>
      <c r="BQ417" s="18"/>
      <c r="BR417" s="18"/>
      <c r="BS417" s="18"/>
      <c r="BT417" s="18"/>
      <c r="BU417" s="18"/>
      <c r="BV417" s="18"/>
      <c r="BW417" s="18"/>
      <c r="BX417" s="18"/>
      <c r="BY417" s="18"/>
      <c r="BZ417" s="18"/>
      <c r="CA417" s="18"/>
      <c r="CB417" s="18"/>
      <c r="CC417" s="18"/>
      <c r="CD417" s="18"/>
      <c r="CE417" s="18"/>
      <c r="CF417" s="18"/>
      <c r="CG417" s="18"/>
      <c r="CH417" s="18"/>
      <c r="CI417" s="18"/>
      <c r="CJ417" s="18"/>
      <c r="CK417" s="18"/>
      <c r="CL417" s="18"/>
      <c r="CM417" s="18"/>
      <c r="CN417" s="18"/>
      <c r="CO417" s="18"/>
      <c r="CP417" s="18"/>
      <c r="CQ417" s="18"/>
      <c r="CR417" s="18"/>
      <c r="CS417" s="18"/>
      <c r="CT417" s="18"/>
      <c r="CU417" s="18"/>
      <c r="CV417" s="18"/>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row>
    <row r="418" spans="1:177" x14ac:dyDescent="0.2">
      <c r="A418" s="19">
        <v>417</v>
      </c>
      <c r="B418">
        <v>7.3386603021936114</v>
      </c>
      <c r="C418">
        <v>15.295872075750442</v>
      </c>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row>
    <row r="419" spans="1:177" x14ac:dyDescent="0.2">
      <c r="A419" s="44">
        <v>418</v>
      </c>
      <c r="B419">
        <v>9.6101716773658019</v>
      </c>
      <c r="C419">
        <v>14.488520415201176</v>
      </c>
      <c r="X419" s="18"/>
      <c r="Y419" s="18"/>
      <c r="Z419" s="18"/>
      <c r="AA419" s="18"/>
      <c r="AB419" s="18"/>
      <c r="AC419" s="18"/>
      <c r="AD419" s="18"/>
      <c r="AE419" s="18"/>
      <c r="AF419" s="18"/>
      <c r="AG419" s="18"/>
      <c r="AH419" s="18"/>
      <c r="AI419" s="18"/>
      <c r="AJ419" s="18"/>
      <c r="AK419" s="18"/>
      <c r="AL419" s="18"/>
      <c r="AM419" s="18"/>
      <c r="AN419" s="18"/>
      <c r="AO419" s="18"/>
      <c r="AP419" s="18"/>
      <c r="AQ419" s="18"/>
      <c r="AR419" s="18"/>
      <c r="AS419" s="18"/>
      <c r="AT419" s="18"/>
      <c r="AU419" s="18"/>
      <c r="AV419" s="18"/>
      <c r="AW419" s="18"/>
      <c r="AX419" s="18"/>
      <c r="AY419" s="18"/>
      <c r="AZ419" s="18"/>
      <c r="BA419" s="18"/>
      <c r="BB419" s="18"/>
      <c r="BC419" s="18"/>
      <c r="BD419" s="18"/>
      <c r="BE419" s="18"/>
      <c r="BF419" s="18"/>
      <c r="BG419" s="18"/>
      <c r="BH419" s="18"/>
      <c r="BI419" s="18"/>
      <c r="BJ419" s="18"/>
      <c r="BK419" s="18"/>
      <c r="BL419" s="18"/>
      <c r="BM419" s="18"/>
      <c r="BN419" s="18"/>
      <c r="BO419" s="18"/>
      <c r="BP419" s="18"/>
      <c r="BQ419" s="18"/>
      <c r="BR419" s="18"/>
      <c r="BS419" s="18"/>
      <c r="BT419" s="18"/>
      <c r="BU419" s="18"/>
      <c r="BV419" s="18"/>
      <c r="BW419" s="18"/>
      <c r="BX419" s="18"/>
      <c r="BY419" s="18"/>
      <c r="BZ419" s="18"/>
      <c r="CA419" s="18"/>
      <c r="CB419" s="18"/>
      <c r="CC419" s="18"/>
      <c r="CD419" s="18"/>
      <c r="CE419" s="18"/>
      <c r="CF419" s="18"/>
      <c r="CG419" s="18"/>
      <c r="CH419" s="18"/>
      <c r="CI419" s="18"/>
      <c r="CJ419" s="18"/>
      <c r="CK419" s="18"/>
      <c r="CL419" s="18"/>
      <c r="CM419" s="18"/>
      <c r="CN419" s="18"/>
      <c r="CO419" s="18"/>
      <c r="CP419" s="18"/>
      <c r="CQ419" s="18"/>
      <c r="CR419" s="18"/>
      <c r="CS419" s="18"/>
      <c r="CT419" s="18"/>
      <c r="CU419" s="18"/>
      <c r="CV419" s="18"/>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row>
    <row r="420" spans="1:177" x14ac:dyDescent="0.2">
      <c r="A420" s="19">
        <v>419</v>
      </c>
      <c r="B420">
        <v>8.1956683960958472</v>
      </c>
      <c r="C420">
        <v>11.456945995606301</v>
      </c>
      <c r="X420" s="18"/>
      <c r="Y420" s="18"/>
      <c r="Z420" s="18"/>
      <c r="AA420" s="18"/>
      <c r="AB420" s="18"/>
      <c r="AC420" s="18"/>
      <c r="AD420" s="18"/>
      <c r="AE420" s="18"/>
      <c r="AF420" s="18"/>
      <c r="AG420" s="18"/>
      <c r="AH420" s="18"/>
      <c r="AI420" s="18"/>
      <c r="AJ420" s="18"/>
      <c r="AK420" s="18"/>
      <c r="AL420" s="18"/>
      <c r="AM420" s="18"/>
      <c r="AN420" s="18"/>
      <c r="AO420" s="18"/>
      <c r="AP420" s="18"/>
      <c r="AQ420" s="18"/>
      <c r="AR420" s="18"/>
      <c r="AS420" s="18"/>
      <c r="AT420" s="18"/>
      <c r="AU420" s="18"/>
      <c r="AV420" s="18"/>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row>
    <row r="421" spans="1:177" x14ac:dyDescent="0.2">
      <c r="A421" s="19">
        <v>420</v>
      </c>
      <c r="B421">
        <v>6.569000716891928</v>
      </c>
      <c r="C421">
        <v>8.1677036913542587</v>
      </c>
      <c r="X421" s="18"/>
      <c r="Y421" s="18"/>
      <c r="Z421" s="18"/>
      <c r="AA421" s="18"/>
      <c r="AB421" s="18"/>
      <c r="AC421" s="18"/>
      <c r="AD421" s="18"/>
      <c r="AE421" s="18"/>
      <c r="AF421" s="18"/>
      <c r="AG421" s="18"/>
      <c r="AH421" s="18"/>
      <c r="AI421" s="18"/>
      <c r="AJ421" s="18"/>
      <c r="AK421" s="18"/>
      <c r="AL421" s="18"/>
      <c r="AM421" s="18"/>
      <c r="AN421" s="18"/>
      <c r="AO421" s="18"/>
      <c r="AP421" s="18"/>
      <c r="AQ421" s="18"/>
      <c r="AR421" s="18"/>
      <c r="AS421" s="18"/>
      <c r="AT421" s="18"/>
      <c r="AU421" s="18"/>
      <c r="AV421" s="18"/>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row>
    <row r="422" spans="1:177" x14ac:dyDescent="0.2">
      <c r="A422" s="44">
        <v>421</v>
      </c>
      <c r="B422">
        <v>0.54660265947950926</v>
      </c>
      <c r="C422">
        <v>-0.18653225912045091</v>
      </c>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row>
    <row r="423" spans="1:177" x14ac:dyDescent="0.2">
      <c r="A423" s="19">
        <v>422</v>
      </c>
      <c r="B423">
        <v>8.900442607690513</v>
      </c>
      <c r="C423">
        <v>12.35432214856479</v>
      </c>
      <c r="X423" s="18"/>
      <c r="Y423" s="18"/>
      <c r="Z423" s="18"/>
      <c r="AA423" s="18"/>
      <c r="AB423" s="18"/>
      <c r="AC423" s="18"/>
      <c r="AD423" s="18"/>
      <c r="AE423" s="18"/>
      <c r="AF423" s="18"/>
      <c r="AG423" s="18"/>
      <c r="AH423" s="18"/>
      <c r="AI423" s="18"/>
      <c r="AJ423" s="18"/>
      <c r="AK423" s="18"/>
      <c r="AL423" s="18"/>
      <c r="AM423" s="18"/>
      <c r="AN423" s="18"/>
      <c r="AO423" s="18"/>
      <c r="AP423" s="18"/>
      <c r="AQ423" s="18"/>
      <c r="AR423" s="18"/>
      <c r="AS423" s="18"/>
      <c r="AT423" s="18"/>
      <c r="AU423" s="18"/>
      <c r="AV423" s="18"/>
      <c r="AW423" s="18"/>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row>
    <row r="424" spans="1:177" x14ac:dyDescent="0.2">
      <c r="A424" s="19">
        <v>423</v>
      </c>
      <c r="B424">
        <v>4.7494204218260361</v>
      </c>
      <c r="C424">
        <v>6.8569503933586979</v>
      </c>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row>
    <row r="425" spans="1:177" x14ac:dyDescent="0.2">
      <c r="A425" s="44">
        <v>424</v>
      </c>
      <c r="B425">
        <v>8.0719953943479084</v>
      </c>
      <c r="C425">
        <v>11.164053202561197</v>
      </c>
      <c r="X425" s="18"/>
      <c r="Y425" s="18"/>
      <c r="Z425" s="18"/>
      <c r="AA425" s="18"/>
      <c r="AB425" s="18"/>
      <c r="AC425" s="18"/>
      <c r="AD425" s="18"/>
      <c r="AE425" s="18"/>
      <c r="AF425" s="18"/>
      <c r="AG425" s="18"/>
      <c r="AH425" s="18"/>
      <c r="AI425" s="18"/>
      <c r="AJ425" s="18"/>
      <c r="AK425" s="18"/>
      <c r="AL425" s="18"/>
      <c r="AM425" s="18"/>
      <c r="AN425" s="18"/>
      <c r="AO425" s="18"/>
      <c r="AP425" s="18"/>
      <c r="AQ425" s="18"/>
      <c r="AR425" s="18"/>
      <c r="AS425" s="18"/>
      <c r="AT425" s="18"/>
      <c r="AU425" s="18"/>
      <c r="AV425" s="18"/>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row>
    <row r="426" spans="1:177" x14ac:dyDescent="0.2">
      <c r="A426" s="19">
        <v>425</v>
      </c>
      <c r="B426">
        <v>1.8070864517549978</v>
      </c>
      <c r="C426">
        <v>1.7416110390058728</v>
      </c>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row>
    <row r="427" spans="1:177" x14ac:dyDescent="0.2">
      <c r="A427" s="19">
        <v>426</v>
      </c>
      <c r="B427">
        <v>4.5326184498414541</v>
      </c>
      <c r="C427">
        <v>7.2658175643726883</v>
      </c>
      <c r="X427" s="18"/>
      <c r="Y427" s="18"/>
      <c r="Z427" s="18"/>
      <c r="AA427" s="18"/>
      <c r="AB427" s="18"/>
      <c r="AC427" s="18"/>
      <c r="AD427" s="18"/>
      <c r="AE427" s="18"/>
      <c r="AF427" s="18"/>
      <c r="AG427" s="18"/>
      <c r="AH427" s="18"/>
      <c r="AI427" s="18"/>
      <c r="AJ427" s="18"/>
      <c r="AK427" s="18"/>
      <c r="AL427" s="18"/>
      <c r="AM427" s="18"/>
      <c r="AN427" s="18"/>
      <c r="AO427" s="18"/>
      <c r="AP427" s="18"/>
      <c r="AQ427" s="18"/>
      <c r="AR427" s="18"/>
      <c r="AS427" s="18"/>
      <c r="AT427" s="18"/>
      <c r="AU427" s="18"/>
      <c r="AV427" s="18"/>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row>
    <row r="428" spans="1:177" x14ac:dyDescent="0.2">
      <c r="A428" s="44">
        <v>427</v>
      </c>
      <c r="B428">
        <v>6.9885348759584236</v>
      </c>
      <c r="C428">
        <v>9.3455077581845476</v>
      </c>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row>
    <row r="429" spans="1:177" x14ac:dyDescent="0.2">
      <c r="A429" s="19">
        <v>428</v>
      </c>
      <c r="B429">
        <v>4.325001095251368</v>
      </c>
      <c r="C429">
        <v>5.0708702554562199</v>
      </c>
      <c r="X429" s="18"/>
      <c r="Y429" s="18"/>
      <c r="Z429" s="18"/>
      <c r="AA429" s="18"/>
      <c r="AB429" s="18"/>
      <c r="AC429" s="18"/>
      <c r="AD429" s="18"/>
      <c r="AE429" s="18"/>
      <c r="AF429" s="18"/>
      <c r="AG429" s="18"/>
      <c r="AH429" s="18"/>
      <c r="AI429" s="18"/>
      <c r="AJ429" s="18"/>
      <c r="AK429" s="18"/>
      <c r="AL429" s="18"/>
      <c r="AM429" s="18"/>
      <c r="AN429" s="18"/>
      <c r="AO429" s="18"/>
      <c r="AP429" s="18"/>
      <c r="AQ429" s="18"/>
      <c r="AR429" s="18"/>
      <c r="AS429" s="18"/>
      <c r="AT429" s="18"/>
      <c r="AU429" s="18"/>
      <c r="AV429" s="18"/>
      <c r="AW429" s="18"/>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row>
    <row r="430" spans="1:177" x14ac:dyDescent="0.2">
      <c r="A430" s="19">
        <v>429</v>
      </c>
      <c r="B430">
        <v>0.84150849679000217</v>
      </c>
      <c r="C430">
        <v>1.0462541563059669</v>
      </c>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row>
    <row r="431" spans="1:177" x14ac:dyDescent="0.2">
      <c r="A431" s="44">
        <v>430</v>
      </c>
      <c r="B431">
        <v>4.0231000638151926</v>
      </c>
      <c r="C431">
        <v>4.5932348661614739</v>
      </c>
      <c r="X431" s="18"/>
      <c r="Y431" s="18"/>
      <c r="Z431" s="18"/>
      <c r="AA431" s="18"/>
      <c r="AB431" s="18"/>
      <c r="AC431" s="18"/>
      <c r="AD431" s="18"/>
      <c r="AE431" s="18"/>
      <c r="AF431" s="18"/>
      <c r="AG431" s="18"/>
      <c r="AH431" s="18"/>
      <c r="AI431" s="18"/>
      <c r="AJ431" s="18"/>
      <c r="AK431" s="18"/>
      <c r="AL431" s="18"/>
      <c r="AM431" s="18"/>
      <c r="AN431" s="18"/>
      <c r="AO431" s="18"/>
      <c r="AP431" s="18"/>
      <c r="AQ431" s="18"/>
      <c r="AR431" s="18"/>
      <c r="AS431" s="18"/>
      <c r="AT431" s="18"/>
      <c r="AU431" s="18"/>
      <c r="AV431" s="18"/>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row>
    <row r="432" spans="1:177" x14ac:dyDescent="0.2">
      <c r="A432" s="19">
        <v>431</v>
      </c>
      <c r="B432">
        <v>0.12732263727994741</v>
      </c>
      <c r="C432">
        <v>-1.6605184319212518</v>
      </c>
      <c r="X432" s="18"/>
      <c r="Y432" s="18"/>
      <c r="Z432" s="18"/>
      <c r="AA432" s="18"/>
      <c r="AB432" s="18"/>
      <c r="AC432" s="18"/>
      <c r="AD432" s="18"/>
      <c r="AE432" s="18"/>
      <c r="AF432" s="18"/>
      <c r="AG432" s="18"/>
      <c r="AH432" s="18"/>
      <c r="AI432" s="18"/>
      <c r="AJ432" s="18"/>
      <c r="AK432" s="18"/>
      <c r="AL432" s="18"/>
      <c r="AM432" s="18"/>
      <c r="AN432" s="18"/>
      <c r="AO432" s="18"/>
      <c r="AP432" s="18"/>
      <c r="AQ432" s="18"/>
      <c r="AR432" s="18"/>
      <c r="AS432" s="18"/>
      <c r="AT432" s="18"/>
      <c r="AU432" s="18"/>
      <c r="AV432" s="18"/>
      <c r="AW432" s="18"/>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row>
    <row r="433" spans="1:177" x14ac:dyDescent="0.2">
      <c r="A433" s="19">
        <v>432</v>
      </c>
      <c r="B433">
        <v>0.80762306213334689</v>
      </c>
      <c r="C433">
        <v>0.33078967169907747</v>
      </c>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row>
    <row r="434" spans="1:177" x14ac:dyDescent="0.2">
      <c r="A434" s="44">
        <v>433</v>
      </c>
      <c r="B434">
        <v>3.27441585738101</v>
      </c>
      <c r="C434">
        <v>6.7843168266616818</v>
      </c>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row>
    <row r="435" spans="1:177" x14ac:dyDescent="0.2">
      <c r="A435" s="19">
        <v>434</v>
      </c>
      <c r="B435">
        <v>3.5399816982625598</v>
      </c>
      <c r="C435">
        <v>4.2841148978861083</v>
      </c>
      <c r="X435" s="18"/>
      <c r="Y435" s="18"/>
      <c r="Z435" s="18"/>
      <c r="AA435" s="18"/>
      <c r="AB435" s="18"/>
      <c r="AC435" s="18"/>
      <c r="AD435" s="18"/>
      <c r="AE435" s="18"/>
      <c r="AF435" s="18"/>
      <c r="AG435" s="18"/>
      <c r="AH435" s="18"/>
      <c r="AI435" s="18"/>
      <c r="AJ435" s="18"/>
      <c r="AK435" s="18"/>
      <c r="AL435" s="18"/>
      <c r="AM435" s="18"/>
      <c r="AN435" s="18"/>
      <c r="AO435" s="18"/>
      <c r="AP435" s="18"/>
      <c r="AQ435" s="18"/>
      <c r="AR435" s="18"/>
      <c r="AS435" s="18"/>
      <c r="AT435" s="18"/>
      <c r="AU435" s="18"/>
      <c r="AV435" s="18"/>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row>
    <row r="436" spans="1:177" x14ac:dyDescent="0.2">
      <c r="A436" s="19">
        <v>435</v>
      </c>
      <c r="B436">
        <v>3.8642261794273658</v>
      </c>
      <c r="C436">
        <v>9.2796652551715511</v>
      </c>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row>
    <row r="437" spans="1:177" x14ac:dyDescent="0.2">
      <c r="A437" s="44">
        <v>436</v>
      </c>
      <c r="B437">
        <v>4.0820805396994864</v>
      </c>
      <c r="C437">
        <v>8.7544259883443516</v>
      </c>
      <c r="X437" s="18"/>
      <c r="Y437" s="18"/>
      <c r="Z437" s="18"/>
      <c r="AA437" s="18"/>
      <c r="AB437" s="18"/>
      <c r="AC437" s="18"/>
      <c r="AD437" s="18"/>
      <c r="AE437" s="18"/>
      <c r="AF437" s="18"/>
      <c r="AG437" s="18"/>
      <c r="AH437" s="18"/>
      <c r="AI437" s="18"/>
      <c r="AJ437" s="18"/>
      <c r="AK437" s="18"/>
      <c r="AL437" s="18"/>
      <c r="AM437" s="18"/>
      <c r="AN437" s="18"/>
      <c r="AO437" s="18"/>
      <c r="AP437" s="18"/>
      <c r="AQ437" s="18"/>
      <c r="AR437" s="18"/>
      <c r="AS437" s="18"/>
      <c r="AT437" s="18"/>
      <c r="AU437" s="18"/>
      <c r="AV437" s="18"/>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row>
    <row r="438" spans="1:177" x14ac:dyDescent="0.2">
      <c r="A438" s="19">
        <v>437</v>
      </c>
      <c r="B438">
        <v>5.3936026916160813</v>
      </c>
      <c r="C438">
        <v>7.5269307804698089</v>
      </c>
      <c r="X438" s="18"/>
      <c r="Y438" s="18"/>
      <c r="Z438" s="18"/>
      <c r="AA438" s="18"/>
      <c r="AB438" s="18"/>
      <c r="AC438" s="18"/>
      <c r="AD438" s="18"/>
      <c r="AE438" s="18"/>
      <c r="AF438" s="18"/>
      <c r="AG438" s="18"/>
      <c r="AH438" s="18"/>
      <c r="AI438" s="18"/>
      <c r="AJ438" s="18"/>
      <c r="AK438" s="18"/>
      <c r="AL438" s="18"/>
      <c r="AM438" s="18"/>
      <c r="AN438" s="18"/>
      <c r="AO438" s="18"/>
      <c r="AP438" s="18"/>
      <c r="AQ438" s="18"/>
      <c r="AR438" s="18"/>
      <c r="AS438" s="18"/>
      <c r="AT438" s="18"/>
      <c r="AU438" s="18"/>
      <c r="AV438" s="18"/>
      <c r="AW438" s="18"/>
      <c r="AX438" s="18"/>
      <c r="AY438" s="18"/>
      <c r="AZ438" s="18"/>
      <c r="BA438" s="18"/>
      <c r="BB438" s="18"/>
      <c r="BC438" s="18"/>
      <c r="BD438" s="18"/>
      <c r="BE438" s="18"/>
      <c r="BF438" s="18"/>
      <c r="BG438" s="18"/>
      <c r="BH438" s="18"/>
      <c r="BI438" s="18"/>
      <c r="BJ438" s="18"/>
      <c r="BK438" s="18"/>
      <c r="BL438" s="18"/>
      <c r="BM438" s="18"/>
      <c r="BN438" s="18"/>
      <c r="BO438" s="18"/>
      <c r="BP438" s="18"/>
      <c r="BQ438" s="18"/>
      <c r="BR438" s="18"/>
      <c r="BS438" s="18"/>
      <c r="BT438" s="18"/>
      <c r="BU438" s="18"/>
      <c r="BV438" s="18"/>
      <c r="BW438" s="18"/>
      <c r="BX438" s="18"/>
      <c r="BY438" s="18"/>
      <c r="BZ438" s="18"/>
      <c r="CA438" s="18"/>
      <c r="CB438" s="18"/>
      <c r="CC438" s="18"/>
      <c r="CD438" s="18"/>
      <c r="CE438" s="18"/>
      <c r="CF438" s="18"/>
      <c r="CG438" s="18"/>
      <c r="CH438" s="18"/>
      <c r="CI438" s="18"/>
      <c r="CJ438" s="18"/>
      <c r="CK438" s="18"/>
      <c r="CL438" s="18"/>
      <c r="CM438" s="18"/>
      <c r="CN438" s="18"/>
      <c r="CO438" s="18"/>
      <c r="CP438" s="18"/>
      <c r="CQ438" s="18"/>
      <c r="CR438" s="18"/>
      <c r="CS438" s="18"/>
      <c r="CT438" s="18"/>
      <c r="CU438" s="18"/>
      <c r="CV438" s="18"/>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row>
    <row r="439" spans="1:177" x14ac:dyDescent="0.2">
      <c r="A439" s="19">
        <v>438</v>
      </c>
      <c r="B439">
        <v>4.3215582402596375</v>
      </c>
      <c r="C439">
        <v>5.5561618103124433</v>
      </c>
      <c r="X439" s="18"/>
      <c r="Y439" s="18"/>
      <c r="Z439" s="18"/>
      <c r="AA439" s="18"/>
      <c r="AB439" s="18"/>
      <c r="AC439" s="18"/>
      <c r="AD439" s="18"/>
      <c r="AE439" s="18"/>
      <c r="AF439" s="18"/>
      <c r="AG439" s="18"/>
      <c r="AH439" s="18"/>
      <c r="AI439" s="18"/>
      <c r="AJ439" s="18"/>
      <c r="AK439" s="18"/>
      <c r="AL439" s="18"/>
      <c r="AM439" s="18"/>
      <c r="AN439" s="18"/>
      <c r="AO439" s="18"/>
      <c r="AP439" s="18"/>
      <c r="AQ439" s="18"/>
      <c r="AR439" s="18"/>
      <c r="AS439" s="18"/>
      <c r="AT439" s="18"/>
      <c r="AU439" s="18"/>
      <c r="AV439" s="18"/>
      <c r="AW439" s="18"/>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row>
    <row r="440" spans="1:177" x14ac:dyDescent="0.2">
      <c r="A440" s="44">
        <v>439</v>
      </c>
      <c r="B440">
        <v>3.9366875209881425</v>
      </c>
      <c r="C440">
        <v>4.3564057071213753</v>
      </c>
      <c r="X440" s="18"/>
      <c r="Y440" s="18"/>
      <c r="Z440" s="18"/>
      <c r="AA440" s="18"/>
      <c r="AB440" s="18"/>
      <c r="AC440" s="18"/>
      <c r="AD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row>
    <row r="441" spans="1:177" x14ac:dyDescent="0.2">
      <c r="A441" s="19">
        <v>440</v>
      </c>
      <c r="B441">
        <v>9.9083344028830922</v>
      </c>
      <c r="C441">
        <v>14.030196260761389</v>
      </c>
      <c r="X441" s="18"/>
      <c r="Y441" s="18"/>
      <c r="Z441" s="18"/>
      <c r="AA441" s="18"/>
      <c r="AB441" s="18"/>
      <c r="AC441" s="18"/>
      <c r="AD441" s="18"/>
      <c r="AE441" s="18"/>
      <c r="AF441" s="18"/>
      <c r="AG441" s="18"/>
      <c r="AH441" s="18"/>
      <c r="AI441" s="18"/>
      <c r="AJ441" s="18"/>
      <c r="AK441" s="18"/>
      <c r="AL441" s="18"/>
      <c r="AM441" s="18"/>
      <c r="AN441" s="18"/>
      <c r="AO441" s="18"/>
      <c r="AP441" s="18"/>
      <c r="AQ441" s="18"/>
      <c r="AR441" s="18"/>
      <c r="AS441" s="18"/>
      <c r="AT441" s="18"/>
      <c r="AU441" s="18"/>
      <c r="AV441" s="18"/>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row>
    <row r="442" spans="1:177" x14ac:dyDescent="0.2">
      <c r="A442" s="19">
        <v>441</v>
      </c>
      <c r="B442">
        <v>9.3548784425746696</v>
      </c>
      <c r="C442">
        <v>16.689508933402745</v>
      </c>
      <c r="X442" s="18"/>
      <c r="Y442" s="18"/>
      <c r="Z442" s="18"/>
      <c r="AA442" s="18"/>
      <c r="AB442" s="18"/>
      <c r="AC442" s="18"/>
      <c r="AD442" s="18"/>
      <c r="AE442" s="18"/>
      <c r="AF442" s="18"/>
      <c r="AG442" s="18"/>
      <c r="AH442" s="18"/>
      <c r="AI442" s="18"/>
      <c r="AJ442" s="18"/>
      <c r="AK442" s="18"/>
      <c r="AL442" s="18"/>
      <c r="AM442" s="18"/>
      <c r="AN442" s="18"/>
      <c r="AO442" s="18"/>
      <c r="AP442" s="18"/>
      <c r="AQ442" s="18"/>
      <c r="AR442" s="18"/>
      <c r="AS442" s="18"/>
      <c r="AT442" s="18"/>
      <c r="AU442" s="18"/>
      <c r="AV442" s="18"/>
      <c r="AW442" s="18"/>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row>
    <row r="443" spans="1:177" x14ac:dyDescent="0.2">
      <c r="A443" s="44">
        <v>442</v>
      </c>
      <c r="B443">
        <v>2.5956425287846496</v>
      </c>
      <c r="C443">
        <v>2.7804630136276995</v>
      </c>
      <c r="X443" s="18"/>
      <c r="Y443" s="18"/>
      <c r="Z443" s="18"/>
      <c r="AA443" s="18"/>
      <c r="AB443" s="18"/>
      <c r="AC443" s="18"/>
      <c r="AD443" s="18"/>
      <c r="AE443" s="18"/>
      <c r="AF443" s="18"/>
      <c r="AG443" s="18"/>
      <c r="AH443" s="18"/>
      <c r="AI443" s="18"/>
      <c r="AJ443" s="18"/>
      <c r="AK443" s="18"/>
      <c r="AL443" s="18"/>
      <c r="AM443" s="18"/>
      <c r="AN443" s="18"/>
      <c r="AO443" s="18"/>
      <c r="AP443" s="18"/>
      <c r="AQ443" s="18"/>
      <c r="AR443" s="18"/>
      <c r="AS443" s="18"/>
      <c r="AT443" s="18"/>
      <c r="AU443" s="18"/>
      <c r="AV443" s="18"/>
      <c r="AW443" s="18"/>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row>
    <row r="444" spans="1:177" x14ac:dyDescent="0.2">
      <c r="A444" s="19">
        <v>443</v>
      </c>
      <c r="B444">
        <v>9.6400232339910481</v>
      </c>
      <c r="C444">
        <v>14.714347343605308</v>
      </c>
      <c r="X444" s="18"/>
      <c r="Y444" s="18"/>
      <c r="Z444" s="18"/>
      <c r="AA444" s="18"/>
      <c r="AB444" s="18"/>
      <c r="AC444" s="18"/>
      <c r="AD444" s="18"/>
      <c r="AE444" s="18"/>
      <c r="AF444" s="18"/>
      <c r="AG444" s="18"/>
      <c r="AH444" s="18"/>
      <c r="AI444" s="18"/>
      <c r="AJ444" s="18"/>
      <c r="AK444" s="18"/>
      <c r="AL444" s="18"/>
      <c r="AM444" s="18"/>
      <c r="AN444" s="18"/>
      <c r="AO444" s="18"/>
      <c r="AP444" s="18"/>
      <c r="AQ444" s="18"/>
      <c r="AR444" s="18"/>
      <c r="AS444" s="18"/>
      <c r="AT444" s="18"/>
      <c r="AU444" s="18"/>
      <c r="AV444" s="18"/>
      <c r="AW444" s="18"/>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row>
    <row r="445" spans="1:177" x14ac:dyDescent="0.2">
      <c r="A445" s="19">
        <v>444</v>
      </c>
      <c r="B445">
        <v>4.5829127045120988</v>
      </c>
      <c r="C445">
        <v>9.7188359995582747</v>
      </c>
      <c r="X445" s="18"/>
      <c r="Y445" s="18"/>
      <c r="Z445" s="18"/>
      <c r="AA445" s="18"/>
      <c r="AB445" s="18"/>
      <c r="AC445" s="18"/>
      <c r="AD445" s="18"/>
      <c r="AE445" s="18"/>
      <c r="AF445" s="18"/>
      <c r="AG445" s="18"/>
      <c r="AH445" s="18"/>
      <c r="AI445" s="18"/>
      <c r="AJ445" s="18"/>
      <c r="AK445" s="18"/>
      <c r="AL445" s="18"/>
      <c r="AM445" s="18"/>
      <c r="AN445" s="18"/>
      <c r="AO445" s="18"/>
      <c r="AP445" s="18"/>
      <c r="AQ445" s="18"/>
      <c r="AR445" s="18"/>
      <c r="AS445" s="18"/>
      <c r="AT445" s="18"/>
      <c r="AU445" s="18"/>
      <c r="AV445" s="18"/>
      <c r="AW445" s="18"/>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row>
    <row r="446" spans="1:177" x14ac:dyDescent="0.2">
      <c r="A446" s="44">
        <v>445</v>
      </c>
      <c r="B446">
        <v>6.9115955179206656</v>
      </c>
      <c r="C446">
        <v>9.4989223867298804</v>
      </c>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row>
    <row r="447" spans="1:177" x14ac:dyDescent="0.2">
      <c r="A447" s="19">
        <v>446</v>
      </c>
      <c r="B447">
        <v>1.7654113582191089</v>
      </c>
      <c r="C447">
        <v>2.141253773149888</v>
      </c>
      <c r="X447" s="18"/>
      <c r="Y447" s="18"/>
      <c r="Z447" s="18"/>
      <c r="AA447" s="18"/>
      <c r="AB447" s="18"/>
      <c r="AC447" s="18"/>
      <c r="AD447" s="18"/>
      <c r="AE447" s="18"/>
      <c r="AF447" s="18"/>
      <c r="AG447" s="18"/>
      <c r="AH447" s="18"/>
      <c r="AI447" s="18"/>
      <c r="AJ447" s="18"/>
      <c r="AK447" s="18"/>
      <c r="AL447" s="18"/>
      <c r="AM447" s="18"/>
      <c r="AN447" s="18"/>
      <c r="AO447" s="18"/>
      <c r="AP447" s="18"/>
      <c r="AQ447" s="18"/>
      <c r="AR447" s="18"/>
      <c r="AS447" s="18"/>
      <c r="AT447" s="18"/>
      <c r="AU447" s="18"/>
      <c r="AV447" s="18"/>
      <c r="AW447" s="18"/>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row>
    <row r="448" spans="1:177" x14ac:dyDescent="0.2">
      <c r="A448" s="19">
        <v>447</v>
      </c>
      <c r="B448">
        <v>1.7217897250392489</v>
      </c>
      <c r="C448">
        <v>1.4757734328180563</v>
      </c>
      <c r="X448" s="18"/>
      <c r="Y448" s="18"/>
      <c r="Z448" s="18"/>
      <c r="AA448" s="18"/>
      <c r="AB448" s="18"/>
      <c r="AC448" s="18"/>
      <c r="AD448" s="18"/>
      <c r="AE448" s="18"/>
      <c r="AF448" s="18"/>
      <c r="AG448" s="18"/>
      <c r="AH448" s="18"/>
      <c r="AI448" s="18"/>
      <c r="AJ448" s="18"/>
      <c r="AK448" s="18"/>
      <c r="AL448" s="18"/>
      <c r="AM448" s="18"/>
      <c r="AN448" s="18"/>
      <c r="AO448" s="18"/>
      <c r="AP448" s="18"/>
      <c r="AQ448" s="18"/>
      <c r="AR448" s="18"/>
      <c r="AS448" s="18"/>
      <c r="AT448" s="18"/>
      <c r="AU448" s="18"/>
      <c r="AV448" s="18"/>
      <c r="AW448" s="18"/>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row>
    <row r="449" spans="1:177" x14ac:dyDescent="0.2">
      <c r="A449" s="44">
        <v>448</v>
      </c>
      <c r="B449">
        <v>4.9931588576240138</v>
      </c>
      <c r="C449">
        <v>7.2674600338665032</v>
      </c>
      <c r="X449" s="18"/>
      <c r="Y449" s="18"/>
      <c r="Z449" s="18"/>
      <c r="AA449" s="18"/>
      <c r="AB449" s="18"/>
      <c r="AC449" s="18"/>
      <c r="AD449" s="18"/>
      <c r="AE449" s="18"/>
      <c r="AF449" s="18"/>
      <c r="AG449" s="18"/>
      <c r="AH449" s="18"/>
      <c r="AI449" s="18"/>
      <c r="AJ449" s="18"/>
      <c r="AK449" s="18"/>
      <c r="AL449" s="18"/>
      <c r="AM449" s="18"/>
      <c r="AN449" s="18"/>
      <c r="AO449" s="18"/>
      <c r="AP449" s="18"/>
      <c r="AQ449" s="18"/>
      <c r="AR449" s="18"/>
      <c r="AS449" s="18"/>
      <c r="AT449" s="18"/>
      <c r="AU449" s="18"/>
      <c r="AV449" s="18"/>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row>
    <row r="450" spans="1:177" x14ac:dyDescent="0.2">
      <c r="A450" s="19">
        <v>449</v>
      </c>
      <c r="B450">
        <v>4.3506429977654015</v>
      </c>
      <c r="C450">
        <v>5.6550583574589179</v>
      </c>
      <c r="X450" s="18"/>
      <c r="Y450" s="18"/>
      <c r="Z450" s="18"/>
      <c r="AA450" s="18"/>
      <c r="AB450" s="18"/>
      <c r="AC450" s="18"/>
      <c r="AD450" s="18"/>
      <c r="AE450" s="18"/>
      <c r="AF450" s="18"/>
      <c r="AG450" s="18"/>
      <c r="AH450" s="18"/>
      <c r="AI450" s="18"/>
      <c r="AJ450" s="18"/>
      <c r="AK450" s="18"/>
      <c r="AL450" s="18"/>
      <c r="AM450" s="18"/>
      <c r="AN450" s="18"/>
      <c r="AO450" s="18"/>
      <c r="AP450" s="18"/>
      <c r="AQ450" s="18"/>
      <c r="AR450" s="18"/>
      <c r="AS450" s="18"/>
      <c r="AT450" s="18"/>
      <c r="AU450" s="18"/>
      <c r="AV450" s="18"/>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row>
    <row r="451" spans="1:177" x14ac:dyDescent="0.2">
      <c r="A451" s="19">
        <v>450</v>
      </c>
      <c r="B451">
        <v>2.4393816677299007</v>
      </c>
      <c r="C451">
        <v>2.6588761359742747</v>
      </c>
      <c r="X451" s="18"/>
      <c r="Y451" s="18"/>
      <c r="Z451" s="18"/>
      <c r="AA451" s="18"/>
      <c r="AB451" s="18"/>
      <c r="AC451" s="18"/>
      <c r="AD451" s="18"/>
      <c r="AE451" s="18"/>
      <c r="AF451" s="18"/>
      <c r="AG451" s="18"/>
      <c r="AH451" s="18"/>
      <c r="AI451" s="18"/>
      <c r="AJ451" s="18"/>
      <c r="AK451" s="18"/>
      <c r="AL451" s="18"/>
      <c r="AM451" s="18"/>
      <c r="AN451" s="18"/>
      <c r="AO451" s="18"/>
      <c r="AP451" s="18"/>
      <c r="AQ451" s="18"/>
      <c r="AR451" s="18"/>
      <c r="AS451" s="18"/>
      <c r="AT451" s="18"/>
      <c r="AU451" s="18"/>
      <c r="AV451" s="18"/>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row>
    <row r="452" spans="1:177" x14ac:dyDescent="0.2">
      <c r="A452" s="44">
        <v>451</v>
      </c>
      <c r="B452">
        <v>9.655504892810324</v>
      </c>
      <c r="C452">
        <v>13.602996726514972</v>
      </c>
      <c r="X452" s="18"/>
      <c r="Y452" s="18"/>
      <c r="Z452" s="18"/>
      <c r="AA452" s="18"/>
      <c r="AB452" s="18"/>
      <c r="AC452" s="18"/>
      <c r="AD452" s="18"/>
      <c r="AE452" s="18"/>
      <c r="AF452" s="18"/>
      <c r="AG452" s="18"/>
      <c r="AH452" s="18"/>
      <c r="AI452" s="18"/>
      <c r="AJ452" s="18"/>
      <c r="AK452" s="18"/>
      <c r="AL452" s="18"/>
      <c r="AM452" s="18"/>
      <c r="AN452" s="18"/>
      <c r="AO452" s="18"/>
      <c r="AP452" s="18"/>
      <c r="AQ452" s="18"/>
      <c r="AR452" s="18"/>
      <c r="AS452" s="18"/>
      <c r="AT452" s="18"/>
      <c r="AU452" s="18"/>
      <c r="AV452" s="18"/>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row>
    <row r="453" spans="1:177" x14ac:dyDescent="0.2">
      <c r="A453" s="19">
        <v>452</v>
      </c>
      <c r="B453">
        <v>6.6479377130863604</v>
      </c>
      <c r="C453">
        <v>10.67406086654605</v>
      </c>
      <c r="X453" s="18"/>
      <c r="Y453" s="18"/>
      <c r="Z453" s="18"/>
      <c r="AA453" s="18"/>
      <c r="AB453" s="18"/>
      <c r="AC453" s="18"/>
      <c r="AD453" s="18"/>
      <c r="AE453" s="18"/>
      <c r="AF453" s="18"/>
      <c r="AG453" s="18"/>
      <c r="AH453" s="18"/>
      <c r="AI453" s="18"/>
      <c r="AJ453" s="18"/>
      <c r="AK453" s="18"/>
      <c r="AL453" s="18"/>
      <c r="AM453" s="18"/>
      <c r="AN453" s="18"/>
      <c r="AO453" s="18"/>
      <c r="AP453" s="18"/>
      <c r="AQ453" s="18"/>
      <c r="AR453" s="18"/>
      <c r="AS453" s="18"/>
      <c r="AT453" s="18"/>
      <c r="AU453" s="18"/>
      <c r="AV453" s="18"/>
      <c r="AW453" s="18"/>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row>
    <row r="454" spans="1:177" x14ac:dyDescent="0.2">
      <c r="A454" s="19">
        <v>453</v>
      </c>
      <c r="B454">
        <v>0.33555610413936954</v>
      </c>
      <c r="C454">
        <v>-0.45375309177224987</v>
      </c>
      <c r="X454" s="18"/>
      <c r="Y454" s="18"/>
      <c r="Z454" s="18"/>
      <c r="AA454" s="18"/>
      <c r="AB454" s="18"/>
      <c r="AC454" s="18"/>
      <c r="AD454" s="18"/>
      <c r="AE454" s="18"/>
      <c r="AF454" s="18"/>
      <c r="AG454" s="18"/>
      <c r="AH454" s="18"/>
      <c r="AI454" s="18"/>
      <c r="AJ454" s="18"/>
      <c r="AK454" s="18"/>
      <c r="AL454" s="18"/>
      <c r="AM454" s="18"/>
      <c r="AN454" s="18"/>
      <c r="AO454" s="18"/>
      <c r="AP454" s="18"/>
      <c r="AQ454" s="18"/>
      <c r="AR454" s="18"/>
      <c r="AS454" s="18"/>
      <c r="AT454" s="18"/>
      <c r="AU454" s="18"/>
      <c r="AV454" s="18"/>
      <c r="AW454" s="18"/>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c r="EL454" s="18"/>
      <c r="EM454" s="18"/>
      <c r="EN454" s="18"/>
      <c r="EO454" s="18"/>
      <c r="EP454" s="18"/>
      <c r="EQ454" s="18"/>
      <c r="ER454" s="18"/>
      <c r="ES454" s="18"/>
      <c r="ET454" s="18"/>
      <c r="EU454" s="18"/>
      <c r="EV454" s="18"/>
      <c r="EW454" s="18"/>
      <c r="EX454" s="18"/>
      <c r="EY454" s="18"/>
      <c r="EZ454" s="18"/>
      <c r="FA454" s="18"/>
      <c r="FB454" s="18"/>
      <c r="FC454" s="18"/>
      <c r="FD454" s="18"/>
      <c r="FE454" s="18"/>
      <c r="FF454" s="18"/>
      <c r="FG454" s="18"/>
      <c r="FH454" s="18"/>
      <c r="FI454" s="18"/>
      <c r="FJ454" s="18"/>
      <c r="FK454" s="18"/>
      <c r="FL454" s="18"/>
      <c r="FM454" s="18"/>
      <c r="FN454" s="18"/>
      <c r="FO454" s="18"/>
      <c r="FP454" s="18"/>
      <c r="FQ454" s="18"/>
      <c r="FR454" s="18"/>
      <c r="FS454" s="18"/>
      <c r="FT454" s="18"/>
      <c r="FU454" s="18"/>
    </row>
    <row r="455" spans="1:177" x14ac:dyDescent="0.2">
      <c r="A455" s="44">
        <v>454</v>
      </c>
      <c r="B455">
        <v>5.9778139928798435</v>
      </c>
      <c r="C455">
        <v>8.9311886960292632</v>
      </c>
      <c r="X455" s="18"/>
      <c r="Y455" s="18"/>
      <c r="Z455" s="18"/>
      <c r="AA455" s="18"/>
      <c r="AB455" s="18"/>
      <c r="AC455" s="18"/>
      <c r="AD455" s="18"/>
      <c r="AE455" s="18"/>
      <c r="AF455" s="18"/>
      <c r="AG455" s="18"/>
      <c r="AH455" s="18"/>
      <c r="AI455" s="18"/>
      <c r="AJ455" s="18"/>
      <c r="AK455" s="18"/>
      <c r="AL455" s="18"/>
      <c r="AM455" s="18"/>
      <c r="AN455" s="18"/>
      <c r="AO455" s="18"/>
      <c r="AP455" s="18"/>
      <c r="AQ455" s="18"/>
      <c r="AR455" s="18"/>
      <c r="AS455" s="18"/>
      <c r="AT455" s="18"/>
      <c r="AU455" s="18"/>
      <c r="AV455" s="18"/>
      <c r="AW455" s="18"/>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row>
    <row r="456" spans="1:177" x14ac:dyDescent="0.2">
      <c r="A456" s="19">
        <v>455</v>
      </c>
      <c r="B456">
        <v>6.075263980189149</v>
      </c>
      <c r="C456">
        <v>11.282461750971585</v>
      </c>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row>
    <row r="457" spans="1:177" x14ac:dyDescent="0.2">
      <c r="A457" s="19">
        <v>456</v>
      </c>
      <c r="B457">
        <v>9.0579338811012011</v>
      </c>
      <c r="C457">
        <v>14.242059244215399</v>
      </c>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row>
    <row r="458" spans="1:177" x14ac:dyDescent="0.2">
      <c r="A458" s="44">
        <v>457</v>
      </c>
      <c r="B458">
        <v>7.7179870138134472</v>
      </c>
      <c r="C458">
        <v>10.458313363579663</v>
      </c>
      <c r="X458" s="18"/>
      <c r="Y458" s="18"/>
      <c r="Z458" s="18"/>
      <c r="AA458" s="18"/>
      <c r="AB458" s="18"/>
      <c r="AC458" s="18"/>
      <c r="AD458" s="18"/>
      <c r="AE458" s="18"/>
      <c r="AF458" s="18"/>
      <c r="AG458" s="18"/>
      <c r="AH458" s="18"/>
      <c r="AI458" s="18"/>
      <c r="AJ458" s="18"/>
      <c r="AK458" s="18"/>
      <c r="AL458" s="18"/>
      <c r="AM458" s="18"/>
      <c r="AN458" s="18"/>
      <c r="AO458" s="18"/>
      <c r="AP458" s="18"/>
      <c r="AQ458" s="18"/>
      <c r="AR458" s="18"/>
      <c r="AS458" s="18"/>
      <c r="AT458" s="18"/>
      <c r="AU458" s="18"/>
      <c r="AV458" s="18"/>
      <c r="AW458" s="18"/>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row>
    <row r="459" spans="1:177" x14ac:dyDescent="0.2">
      <c r="A459" s="19">
        <v>458</v>
      </c>
      <c r="B459">
        <v>1.3578284498681548</v>
      </c>
      <c r="C459">
        <v>2.5379222086592796</v>
      </c>
      <c r="X459" s="18"/>
      <c r="Y459" s="18"/>
      <c r="Z459" s="18"/>
      <c r="AA459" s="18"/>
      <c r="AB459" s="18"/>
      <c r="AC459" s="18"/>
      <c r="AD459" s="18"/>
      <c r="AE459" s="18"/>
      <c r="AF459" s="18"/>
      <c r="AG459" s="18"/>
      <c r="AH459" s="18"/>
      <c r="AI459" s="18"/>
      <c r="AJ459" s="18"/>
      <c r="AK459" s="18"/>
      <c r="AL459" s="18"/>
      <c r="AM459" s="18"/>
      <c r="AN459" s="18"/>
      <c r="AO459" s="18"/>
      <c r="AP459" s="18"/>
      <c r="AQ459" s="18"/>
      <c r="AR459" s="18"/>
      <c r="AS459" s="18"/>
      <c r="AT459" s="18"/>
      <c r="AU459" s="18"/>
      <c r="AV459" s="18"/>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row>
    <row r="460" spans="1:177" x14ac:dyDescent="0.2">
      <c r="A460" s="19">
        <v>459</v>
      </c>
      <c r="B460">
        <v>3.6068105942080053</v>
      </c>
      <c r="C460">
        <v>4.0983668111970726</v>
      </c>
      <c r="X460" s="18"/>
      <c r="Y460" s="18"/>
      <c r="Z460" s="18"/>
      <c r="AA460" s="18"/>
      <c r="AB460" s="18"/>
      <c r="AC460" s="18"/>
      <c r="AD460" s="18"/>
      <c r="AE460" s="18"/>
      <c r="AF460" s="18"/>
      <c r="AG460" s="18"/>
      <c r="AH460" s="18"/>
      <c r="AI460" s="18"/>
      <c r="AJ460" s="18"/>
      <c r="AK460" s="18"/>
      <c r="AL460" s="18"/>
      <c r="AM460" s="18"/>
      <c r="AN460" s="18"/>
      <c r="AO460" s="18"/>
      <c r="AP460" s="18"/>
      <c r="AQ460" s="18"/>
      <c r="AR460" s="18"/>
      <c r="AS460" s="18"/>
      <c r="AT460" s="18"/>
      <c r="AU460" s="18"/>
      <c r="AV460" s="18"/>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row>
    <row r="461" spans="1:177" x14ac:dyDescent="0.2">
      <c r="A461" s="44">
        <v>460</v>
      </c>
      <c r="B461">
        <v>5.371909194400768</v>
      </c>
      <c r="C461">
        <v>7.1325663265933885</v>
      </c>
      <c r="X461" s="18"/>
      <c r="Y461" s="18"/>
      <c r="Z461" s="18"/>
      <c r="AA461" s="18"/>
      <c r="AB461" s="18"/>
      <c r="AC461" s="18"/>
      <c r="AD461" s="18"/>
      <c r="AE461" s="18"/>
      <c r="AF461" s="18"/>
      <c r="AG461" s="18"/>
      <c r="AH461" s="18"/>
      <c r="AI461" s="18"/>
      <c r="AJ461" s="18"/>
      <c r="AK461" s="18"/>
      <c r="AL461" s="18"/>
      <c r="AM461" s="18"/>
      <c r="AN461" s="18"/>
      <c r="AO461" s="18"/>
      <c r="AP461" s="18"/>
      <c r="AQ461" s="18"/>
      <c r="AR461" s="18"/>
      <c r="AS461" s="18"/>
      <c r="AT461" s="18"/>
      <c r="AU461" s="18"/>
      <c r="AV461" s="18"/>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row>
    <row r="462" spans="1:177" x14ac:dyDescent="0.2">
      <c r="A462" s="19">
        <v>461</v>
      </c>
      <c r="B462">
        <v>4.8845852752784396</v>
      </c>
      <c r="C462">
        <v>6.6348643622707826</v>
      </c>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row>
    <row r="463" spans="1:177" x14ac:dyDescent="0.2">
      <c r="A463" s="19">
        <v>462</v>
      </c>
      <c r="B463">
        <v>1.0059581562211317</v>
      </c>
      <c r="C463">
        <v>0.12797791593396501</v>
      </c>
      <c r="X463" s="18"/>
      <c r="Y463" s="18"/>
      <c r="Z463" s="18"/>
      <c r="AA463" s="18"/>
      <c r="AB463" s="18"/>
      <c r="AC463" s="18"/>
      <c r="AD463" s="18"/>
      <c r="AE463" s="18"/>
      <c r="AF463" s="18"/>
      <c r="AG463" s="18"/>
      <c r="AH463" s="18"/>
      <c r="AI463" s="18"/>
      <c r="AJ463" s="18"/>
      <c r="AK463" s="18"/>
      <c r="AL463" s="18"/>
      <c r="AM463" s="18"/>
      <c r="AN463" s="18"/>
      <c r="AO463" s="18"/>
      <c r="AP463" s="18"/>
      <c r="AQ463" s="18"/>
      <c r="AR463" s="18"/>
      <c r="AS463" s="18"/>
      <c r="AT463" s="18"/>
      <c r="AU463" s="18"/>
      <c r="AV463" s="18"/>
      <c r="AW463" s="18"/>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row>
    <row r="464" spans="1:177" x14ac:dyDescent="0.2">
      <c r="A464" s="44">
        <v>463</v>
      </c>
      <c r="B464">
        <v>8.8583914825613448</v>
      </c>
      <c r="C464">
        <v>12.013535616745314</v>
      </c>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row>
    <row r="465" spans="1:177" x14ac:dyDescent="0.2">
      <c r="A465" s="19">
        <v>464</v>
      </c>
      <c r="B465">
        <v>1.4581096815090877</v>
      </c>
      <c r="C465">
        <v>0.65039979552104965</v>
      </c>
      <c r="X465" s="18"/>
      <c r="Y465" s="18"/>
      <c r="Z465" s="18"/>
      <c r="AA465" s="18"/>
      <c r="AB465" s="18"/>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row>
    <row r="466" spans="1:177" x14ac:dyDescent="0.2">
      <c r="A466" s="19">
        <v>465</v>
      </c>
      <c r="B466">
        <v>3.9416342223019907</v>
      </c>
      <c r="C466">
        <v>5.536921984303949</v>
      </c>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row>
    <row r="467" spans="1:177" x14ac:dyDescent="0.2">
      <c r="A467" s="44">
        <v>466</v>
      </c>
      <c r="B467">
        <v>2.2721212362698306</v>
      </c>
      <c r="C467">
        <v>2.4139360395814542</v>
      </c>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18"/>
      <c r="BN467" s="18"/>
      <c r="BO467" s="18"/>
      <c r="BP467" s="18"/>
      <c r="BQ467" s="18"/>
      <c r="BR467" s="18"/>
      <c r="BS467" s="18"/>
      <c r="BT467" s="18"/>
      <c r="BU467" s="18"/>
      <c r="BV467" s="18"/>
      <c r="BW467" s="18"/>
      <c r="BX467" s="18"/>
      <c r="BY467" s="18"/>
      <c r="BZ467" s="18"/>
      <c r="CA467" s="18"/>
      <c r="CB467" s="18"/>
      <c r="CC467" s="18"/>
      <c r="CD467" s="18"/>
      <c r="CE467" s="18"/>
      <c r="CF467" s="18"/>
      <c r="CG467" s="18"/>
      <c r="CH467" s="18"/>
      <c r="CI467" s="18"/>
      <c r="CJ467" s="18"/>
      <c r="CK467" s="18"/>
      <c r="CL467" s="18"/>
      <c r="CM467" s="18"/>
      <c r="CN467" s="18"/>
      <c r="CO467" s="18"/>
      <c r="CP467" s="18"/>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row>
    <row r="468" spans="1:177" x14ac:dyDescent="0.2">
      <c r="A468" s="19">
        <v>467</v>
      </c>
      <c r="B468">
        <v>3.8746898569702637</v>
      </c>
      <c r="C468">
        <v>5.1374500008896238</v>
      </c>
      <c r="X468" s="18"/>
      <c r="Y468" s="18"/>
      <c r="Z468" s="18"/>
      <c r="AA468" s="18"/>
      <c r="AB468" s="18"/>
      <c r="AC468" s="18"/>
      <c r="AD468" s="18"/>
      <c r="AE468" s="18"/>
      <c r="AF468" s="18"/>
      <c r="AG468" s="18"/>
      <c r="AH468" s="18"/>
      <c r="AI468" s="18"/>
      <c r="AJ468" s="18"/>
      <c r="AK468" s="18"/>
      <c r="AL468" s="18"/>
      <c r="AM468" s="18"/>
      <c r="AN468" s="18"/>
      <c r="AO468" s="18"/>
      <c r="AP468" s="18"/>
      <c r="AQ468" s="18"/>
      <c r="AR468" s="18"/>
      <c r="AS468" s="18"/>
      <c r="AT468" s="18"/>
      <c r="AU468" s="18"/>
      <c r="AV468" s="18"/>
      <c r="AW468" s="18"/>
      <c r="AX468" s="18"/>
      <c r="AY468" s="18"/>
      <c r="AZ468" s="18"/>
      <c r="BA468" s="18"/>
      <c r="BB468" s="18"/>
      <c r="BC468" s="18"/>
      <c r="BD468" s="18"/>
      <c r="BE468" s="18"/>
      <c r="BF468" s="18"/>
      <c r="BG468" s="18"/>
      <c r="BH468" s="18"/>
      <c r="BI468" s="18"/>
      <c r="BJ468" s="18"/>
      <c r="BK468" s="18"/>
      <c r="BL468" s="18"/>
      <c r="BM468" s="18"/>
      <c r="BN468" s="18"/>
      <c r="BO468" s="18"/>
      <c r="BP468" s="18"/>
      <c r="BQ468" s="18"/>
      <c r="BR468" s="18"/>
      <c r="BS468" s="18"/>
      <c r="BT468" s="18"/>
      <c r="BU468" s="18"/>
      <c r="BV468" s="18"/>
      <c r="BW468" s="18"/>
      <c r="BX468" s="18"/>
      <c r="BY468" s="18"/>
      <c r="BZ468" s="18"/>
      <c r="CA468" s="18"/>
      <c r="CB468" s="18"/>
      <c r="CC468" s="18"/>
      <c r="CD468" s="18"/>
      <c r="CE468" s="18"/>
      <c r="CF468" s="18"/>
      <c r="CG468" s="18"/>
      <c r="CH468" s="18"/>
      <c r="CI468" s="18"/>
      <c r="CJ468" s="18"/>
      <c r="CK468" s="18"/>
      <c r="CL468" s="18"/>
      <c r="CM468" s="18"/>
      <c r="CN468" s="18"/>
      <c r="CO468" s="18"/>
      <c r="CP468" s="18"/>
      <c r="CQ468" s="18"/>
      <c r="CR468" s="18"/>
      <c r="CS468" s="18"/>
      <c r="CT468" s="18"/>
      <c r="CU468" s="18"/>
      <c r="CV468" s="18"/>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row>
    <row r="469" spans="1:177" x14ac:dyDescent="0.2">
      <c r="A469" s="19">
        <v>468</v>
      </c>
      <c r="B469">
        <v>2.121102408831459</v>
      </c>
      <c r="C469">
        <v>2.606792530372414</v>
      </c>
      <c r="X469" s="18"/>
      <c r="Y469" s="18"/>
      <c r="Z469" s="18"/>
      <c r="AA469" s="18"/>
      <c r="AB469" s="18"/>
      <c r="AC469" s="18"/>
      <c r="AD469" s="18"/>
      <c r="AE469" s="18"/>
      <c r="AF469" s="18"/>
      <c r="AG469" s="18"/>
      <c r="AH469" s="18"/>
      <c r="AI469" s="18"/>
      <c r="AJ469" s="18"/>
      <c r="AK469" s="18"/>
      <c r="AL469" s="18"/>
      <c r="AM469" s="18"/>
      <c r="AN469" s="18"/>
      <c r="AO469" s="18"/>
      <c r="AP469" s="18"/>
      <c r="AQ469" s="18"/>
      <c r="AR469" s="18"/>
      <c r="AS469" s="18"/>
      <c r="AT469" s="18"/>
      <c r="AU469" s="18"/>
      <c r="AV469" s="18"/>
      <c r="AW469" s="18"/>
      <c r="AX469" s="18"/>
      <c r="AY469" s="18"/>
      <c r="AZ469" s="18"/>
      <c r="BA469" s="18"/>
      <c r="BB469" s="18"/>
      <c r="BC469" s="18"/>
      <c r="BD469" s="18"/>
      <c r="BE469" s="18"/>
      <c r="BF469" s="18"/>
      <c r="BG469" s="18"/>
      <c r="BH469" s="18"/>
      <c r="BI469" s="18"/>
      <c r="BJ469" s="18"/>
      <c r="BK469" s="18"/>
      <c r="BL469" s="18"/>
      <c r="BM469" s="18"/>
      <c r="BN469" s="18"/>
      <c r="BO469" s="18"/>
      <c r="BP469" s="18"/>
      <c r="BQ469" s="18"/>
      <c r="BR469" s="18"/>
      <c r="BS469" s="18"/>
      <c r="BT469" s="18"/>
      <c r="BU469" s="18"/>
      <c r="BV469" s="18"/>
      <c r="BW469" s="18"/>
      <c r="BX469" s="18"/>
      <c r="BY469" s="18"/>
      <c r="BZ469" s="18"/>
      <c r="CA469" s="18"/>
      <c r="CB469" s="18"/>
      <c r="CC469" s="18"/>
      <c r="CD469" s="18"/>
      <c r="CE469" s="18"/>
      <c r="CF469" s="18"/>
      <c r="CG469" s="18"/>
      <c r="CH469" s="18"/>
      <c r="CI469" s="18"/>
      <c r="CJ469" s="18"/>
      <c r="CK469" s="18"/>
      <c r="CL469" s="18"/>
      <c r="CM469" s="18"/>
      <c r="CN469" s="18"/>
      <c r="CO469" s="18"/>
      <c r="CP469" s="18"/>
      <c r="CQ469" s="18"/>
      <c r="CR469" s="18"/>
      <c r="CS469" s="18"/>
      <c r="CT469" s="18"/>
      <c r="CU469" s="18"/>
      <c r="CV469" s="18"/>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row>
    <row r="470" spans="1:177" x14ac:dyDescent="0.2">
      <c r="A470" s="44">
        <v>469</v>
      </c>
      <c r="B470">
        <v>9.4131592375111506</v>
      </c>
      <c r="C470">
        <v>13.251051764366048</v>
      </c>
      <c r="X470" s="18"/>
      <c r="Y470" s="18"/>
      <c r="Z470" s="18"/>
      <c r="AA470" s="18"/>
      <c r="AB470" s="18"/>
      <c r="AC470" s="18"/>
      <c r="AD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row>
    <row r="471" spans="1:177" x14ac:dyDescent="0.2">
      <c r="A471" s="19">
        <v>470</v>
      </c>
      <c r="B471">
        <v>3.2534896362086507</v>
      </c>
      <c r="C471">
        <v>3.2825058166553216</v>
      </c>
      <c r="X471" s="18"/>
      <c r="Y471" s="18"/>
      <c r="Z471" s="18"/>
      <c r="AA471" s="18"/>
      <c r="AB471" s="18"/>
      <c r="AC471" s="18"/>
      <c r="AD471" s="18"/>
      <c r="AE471" s="18"/>
      <c r="AF471" s="18"/>
      <c r="AG471" s="18"/>
      <c r="AH471" s="18"/>
      <c r="AI471" s="18"/>
      <c r="AJ471" s="18"/>
      <c r="AK471" s="18"/>
      <c r="AL471" s="18"/>
      <c r="AM471" s="18"/>
      <c r="AN471" s="18"/>
      <c r="AO471" s="18"/>
      <c r="AP471" s="18"/>
      <c r="AQ471" s="18"/>
      <c r="AR471" s="18"/>
      <c r="AS471" s="18"/>
      <c r="AT471" s="18"/>
      <c r="AU471" s="18"/>
      <c r="AV471" s="18"/>
      <c r="AW471" s="18"/>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row>
    <row r="472" spans="1:177" x14ac:dyDescent="0.2">
      <c r="A472" s="19">
        <v>471</v>
      </c>
      <c r="B472">
        <v>5.9742813871291389</v>
      </c>
      <c r="C472">
        <v>7.870514320009943</v>
      </c>
      <c r="X472" s="18"/>
      <c r="Y472" s="18"/>
      <c r="Z472" s="18"/>
      <c r="AA472" s="18"/>
      <c r="AB472" s="18"/>
      <c r="AC472" s="18"/>
      <c r="AD472" s="18"/>
      <c r="AE472" s="18"/>
      <c r="AF472" s="18"/>
      <c r="AG472" s="18"/>
      <c r="AH472" s="18"/>
      <c r="AI472" s="18"/>
      <c r="AJ472" s="18"/>
      <c r="AK472" s="18"/>
      <c r="AL472" s="18"/>
      <c r="AM472" s="18"/>
      <c r="AN472" s="18"/>
      <c r="AO472" s="18"/>
      <c r="AP472" s="18"/>
      <c r="AQ472" s="18"/>
      <c r="AR472" s="18"/>
      <c r="AS472" s="18"/>
      <c r="AT472" s="18"/>
      <c r="AU472" s="18"/>
      <c r="AV472" s="18"/>
      <c r="AW472" s="18"/>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row>
    <row r="473" spans="1:177" x14ac:dyDescent="0.2">
      <c r="A473" s="44">
        <v>472</v>
      </c>
      <c r="B473">
        <v>1.4233334082712767</v>
      </c>
      <c r="C473">
        <v>0.44772940412325613</v>
      </c>
      <c r="X473" s="18"/>
      <c r="Y473" s="18"/>
      <c r="Z473" s="18"/>
      <c r="AA473" s="18"/>
      <c r="AB473" s="18"/>
      <c r="AC473" s="18"/>
      <c r="AD473" s="18"/>
      <c r="AE473" s="18"/>
      <c r="AF473" s="18"/>
      <c r="AG473" s="18"/>
      <c r="AH473" s="18"/>
      <c r="AI473" s="18"/>
      <c r="AJ473" s="18"/>
      <c r="AK473" s="18"/>
      <c r="AL473" s="18"/>
      <c r="AM473" s="18"/>
      <c r="AN473" s="18"/>
      <c r="AO473" s="18"/>
      <c r="AP473" s="18"/>
      <c r="AQ473" s="18"/>
      <c r="AR473" s="18"/>
      <c r="AS473" s="18"/>
      <c r="AT473" s="18"/>
      <c r="AU473" s="18"/>
      <c r="AV473" s="18"/>
      <c r="AW473" s="18"/>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row>
    <row r="474" spans="1:177" x14ac:dyDescent="0.2">
      <c r="A474" s="19">
        <v>473</v>
      </c>
      <c r="B474">
        <v>8.8106454217136623</v>
      </c>
      <c r="C474">
        <v>12.313253000955346</v>
      </c>
      <c r="X474" s="18"/>
      <c r="Y474" s="18"/>
      <c r="Z474" s="18"/>
      <c r="AA474" s="18"/>
      <c r="AB474" s="18"/>
      <c r="AC474" s="18"/>
      <c r="AD474" s="18"/>
      <c r="AE474" s="18"/>
      <c r="AF474" s="18"/>
      <c r="AG474" s="18"/>
      <c r="AH474" s="18"/>
      <c r="AI474" s="18"/>
      <c r="AJ474" s="18"/>
      <c r="AK474" s="18"/>
      <c r="AL474" s="18"/>
      <c r="AM474" s="18"/>
      <c r="AN474" s="18"/>
      <c r="AO474" s="18"/>
      <c r="AP474" s="18"/>
      <c r="AQ474" s="18"/>
      <c r="AR474" s="18"/>
      <c r="AS474" s="18"/>
      <c r="AT474" s="18"/>
      <c r="AU474" s="18"/>
      <c r="AV474" s="18"/>
      <c r="AW474" s="18"/>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row>
    <row r="475" spans="1:177" x14ac:dyDescent="0.2">
      <c r="A475" s="19">
        <v>474</v>
      </c>
      <c r="B475">
        <v>6.1767803832186363</v>
      </c>
      <c r="C475">
        <v>11.118102665077959</v>
      </c>
      <c r="X475" s="18"/>
      <c r="Y475" s="18"/>
      <c r="Z475" s="18"/>
      <c r="AA475" s="18"/>
      <c r="AB475" s="18"/>
      <c r="AC475" s="18"/>
      <c r="AD475" s="18"/>
      <c r="AE475" s="18"/>
      <c r="AF475" s="18"/>
      <c r="AG475" s="18"/>
      <c r="AH475" s="18"/>
      <c r="AI475" s="18"/>
      <c r="AJ475" s="18"/>
      <c r="AK475" s="18"/>
      <c r="AL475" s="18"/>
      <c r="AM475" s="18"/>
      <c r="AN475" s="18"/>
      <c r="AO475" s="18"/>
      <c r="AP475" s="18"/>
      <c r="AQ475" s="18"/>
      <c r="AR475" s="18"/>
      <c r="AS475" s="18"/>
      <c r="AT475" s="18"/>
      <c r="AU475" s="18"/>
      <c r="AV475" s="18"/>
      <c r="AW475" s="18"/>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row>
    <row r="476" spans="1:177" x14ac:dyDescent="0.2">
      <c r="A476" s="44">
        <v>475</v>
      </c>
      <c r="B476">
        <v>7.9138442150953558</v>
      </c>
      <c r="C476">
        <v>10.703020787632038</v>
      </c>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row>
    <row r="477" spans="1:177" x14ac:dyDescent="0.2">
      <c r="A477" s="19">
        <v>476</v>
      </c>
      <c r="B477">
        <v>4.76923728814028</v>
      </c>
      <c r="C477">
        <v>5.3629003049054003</v>
      </c>
      <c r="X477" s="18"/>
      <c r="Y477" s="18"/>
      <c r="Z477" s="18"/>
      <c r="AA477" s="18"/>
      <c r="AB477" s="18"/>
      <c r="AC477" s="18"/>
      <c r="AD477" s="18"/>
      <c r="AE477" s="18"/>
      <c r="AF477" s="18"/>
      <c r="AG477" s="18"/>
      <c r="AH477" s="18"/>
      <c r="AI477" s="18"/>
      <c r="AJ477" s="18"/>
      <c r="AK477" s="18"/>
      <c r="AL477" s="18"/>
      <c r="AM477" s="18"/>
      <c r="AN477" s="18"/>
      <c r="AO477" s="18"/>
      <c r="AP477" s="18"/>
      <c r="AQ477" s="18"/>
      <c r="AR477" s="18"/>
      <c r="AS477" s="18"/>
      <c r="AT477" s="18"/>
      <c r="AU477" s="18"/>
      <c r="AV477" s="18"/>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row>
    <row r="478" spans="1:177" x14ac:dyDescent="0.2">
      <c r="A478" s="19">
        <v>477</v>
      </c>
      <c r="B478">
        <v>3.1588429852097644</v>
      </c>
      <c r="C478">
        <v>4.9684866719746434</v>
      </c>
      <c r="X478" s="18"/>
      <c r="Y478" s="18"/>
      <c r="Z478" s="18"/>
      <c r="AA478" s="18"/>
      <c r="AB478" s="18"/>
      <c r="AC478" s="18"/>
      <c r="AD478" s="18"/>
      <c r="AE478" s="18"/>
      <c r="AF478" s="18"/>
      <c r="AG478" s="18"/>
      <c r="AH478" s="18"/>
      <c r="AI478" s="18"/>
      <c r="AJ478" s="18"/>
      <c r="AK478" s="18"/>
      <c r="AL478" s="18"/>
      <c r="AM478" s="18"/>
      <c r="AN478" s="18"/>
      <c r="AO478" s="18"/>
      <c r="AP478" s="18"/>
      <c r="AQ478" s="18"/>
      <c r="AR478" s="18"/>
      <c r="AS478" s="18"/>
      <c r="AT478" s="18"/>
      <c r="AU478" s="18"/>
      <c r="AV478" s="18"/>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row>
    <row r="479" spans="1:177" x14ac:dyDescent="0.2">
      <c r="A479" s="44">
        <v>478</v>
      </c>
      <c r="B479">
        <v>0.41872762724397994</v>
      </c>
      <c r="C479">
        <v>-0.63339038621088262</v>
      </c>
      <c r="X479" s="18"/>
      <c r="Y479" s="18"/>
      <c r="Z479" s="18"/>
      <c r="AA479" s="18"/>
      <c r="AB479" s="18"/>
      <c r="AC479" s="18"/>
      <c r="AD479" s="18"/>
      <c r="AE479" s="18"/>
      <c r="AF479" s="18"/>
      <c r="AG479" s="18"/>
      <c r="AH479" s="18"/>
      <c r="AI479" s="18"/>
      <c r="AJ479" s="18"/>
      <c r="AK479" s="18"/>
      <c r="AL479" s="18"/>
      <c r="AM479" s="18"/>
      <c r="AN479" s="18"/>
      <c r="AO479" s="18"/>
      <c r="AP479" s="18"/>
      <c r="AQ479" s="18"/>
      <c r="AR479" s="18"/>
      <c r="AS479" s="18"/>
      <c r="AT479" s="18"/>
      <c r="AU479" s="18"/>
      <c r="AV479" s="18"/>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row>
    <row r="480" spans="1:177" x14ac:dyDescent="0.2">
      <c r="A480" s="19">
        <v>479</v>
      </c>
      <c r="B480">
        <v>8.462811050415155</v>
      </c>
      <c r="C480">
        <v>9.6409875244599998</v>
      </c>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18"/>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row>
    <row r="481" spans="1:177" x14ac:dyDescent="0.2">
      <c r="A481" s="19">
        <v>480</v>
      </c>
      <c r="B481">
        <v>8.2796306061379212</v>
      </c>
      <c r="C481">
        <v>11.034225795616823</v>
      </c>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18"/>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row>
    <row r="482" spans="1:177" x14ac:dyDescent="0.2">
      <c r="A482" s="44">
        <v>481</v>
      </c>
      <c r="B482">
        <v>4.5791507599287158</v>
      </c>
      <c r="C482">
        <v>6.4370171946791341</v>
      </c>
      <c r="X482" s="18"/>
      <c r="Y482" s="18"/>
      <c r="Z482" s="18"/>
      <c r="AA482" s="18"/>
      <c r="AB482" s="18"/>
      <c r="AC482" s="18"/>
      <c r="AD482" s="18"/>
      <c r="AE482" s="18"/>
      <c r="AF482" s="18"/>
      <c r="AG482" s="18"/>
      <c r="AH482" s="18"/>
      <c r="AI482" s="18"/>
      <c r="AJ482" s="18"/>
      <c r="AK482" s="18"/>
      <c r="AL482" s="18"/>
      <c r="AM482" s="18"/>
      <c r="AN482" s="18"/>
      <c r="AO482" s="18"/>
      <c r="AP482" s="18"/>
      <c r="AQ482" s="18"/>
      <c r="AR482" s="18"/>
      <c r="AS482" s="18"/>
      <c r="AT482" s="18"/>
      <c r="AU482" s="18"/>
      <c r="AV482" s="18"/>
      <c r="AW482" s="18"/>
      <c r="AX482" s="18"/>
      <c r="AY482" s="18"/>
      <c r="AZ482" s="18"/>
      <c r="BA482" s="18"/>
      <c r="BB482" s="18"/>
      <c r="BC482" s="18"/>
      <c r="BD482" s="18"/>
      <c r="BE482" s="18"/>
      <c r="BF482" s="18"/>
      <c r="BG482" s="18"/>
      <c r="BH482" s="18"/>
      <c r="BI482" s="18"/>
      <c r="BJ482" s="18"/>
      <c r="BK482" s="18"/>
      <c r="BL482" s="18"/>
      <c r="BM482" s="18"/>
      <c r="BN482" s="18"/>
      <c r="BO482" s="18"/>
      <c r="BP482" s="18"/>
      <c r="BQ482" s="18"/>
      <c r="BR482" s="18"/>
      <c r="BS482" s="18"/>
      <c r="BT482" s="18"/>
      <c r="BU482" s="18"/>
      <c r="BV482" s="18"/>
      <c r="BW482" s="18"/>
      <c r="BX482" s="18"/>
      <c r="BY482" s="18"/>
      <c r="BZ482" s="18"/>
      <c r="CA482" s="18"/>
      <c r="CB482" s="18"/>
      <c r="CC482" s="18"/>
      <c r="CD482" s="18"/>
      <c r="CE482" s="18"/>
      <c r="CF482" s="18"/>
      <c r="CG482" s="18"/>
      <c r="CH482" s="18"/>
      <c r="CI482" s="18"/>
      <c r="CJ482" s="18"/>
      <c r="CK482" s="18"/>
      <c r="CL482" s="18"/>
      <c r="CM482" s="18"/>
      <c r="CN482" s="18"/>
      <c r="CO482" s="18"/>
      <c r="CP482" s="18"/>
      <c r="CQ482" s="18"/>
      <c r="CR482" s="18"/>
      <c r="CS482" s="18"/>
      <c r="CT482" s="18"/>
      <c r="CU482" s="18"/>
      <c r="CV482" s="18"/>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row>
    <row r="483" spans="1:177" x14ac:dyDescent="0.2">
      <c r="A483" s="19">
        <v>482</v>
      </c>
      <c r="B483">
        <v>5.8149146706111843</v>
      </c>
      <c r="C483">
        <v>7.78950536979365</v>
      </c>
      <c r="X483" s="18"/>
      <c r="Y483" s="18"/>
      <c r="Z483" s="18"/>
      <c r="AA483" s="18"/>
      <c r="AB483" s="18"/>
      <c r="AC483" s="18"/>
      <c r="AD483" s="18"/>
      <c r="AE483" s="18"/>
      <c r="AF483" s="18"/>
      <c r="AG483" s="18"/>
      <c r="AH483" s="18"/>
      <c r="AI483" s="18"/>
      <c r="AJ483" s="18"/>
      <c r="AK483" s="18"/>
      <c r="AL483" s="18"/>
      <c r="AM483" s="18"/>
      <c r="AN483" s="18"/>
      <c r="AO483" s="18"/>
      <c r="AP483" s="18"/>
      <c r="AQ483" s="18"/>
      <c r="AR483" s="18"/>
      <c r="AS483" s="18"/>
      <c r="AT483" s="18"/>
      <c r="AU483" s="18"/>
      <c r="AV483" s="18"/>
      <c r="AW483" s="18"/>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row>
    <row r="484" spans="1:177" x14ac:dyDescent="0.2">
      <c r="A484" s="19">
        <v>483</v>
      </c>
      <c r="B484">
        <v>9.7387030796730585</v>
      </c>
      <c r="C484">
        <v>13.476781084329959</v>
      </c>
      <c r="X484" s="18"/>
      <c r="Y484" s="18"/>
      <c r="Z484" s="18"/>
      <c r="AA484" s="18"/>
      <c r="AB484" s="18"/>
      <c r="AC484" s="18"/>
      <c r="AD484" s="18"/>
      <c r="AE484" s="18"/>
      <c r="AF484" s="18"/>
      <c r="AG484" s="18"/>
      <c r="AH484" s="18"/>
      <c r="AI484" s="18"/>
      <c r="AJ484" s="18"/>
      <c r="AK484" s="18"/>
      <c r="AL484" s="18"/>
      <c r="AM484" s="18"/>
      <c r="AN484" s="18"/>
      <c r="AO484" s="18"/>
      <c r="AP484" s="18"/>
      <c r="AQ484" s="18"/>
      <c r="AR484" s="18"/>
      <c r="AS484" s="18"/>
      <c r="AT484" s="18"/>
      <c r="AU484" s="18"/>
      <c r="AV484" s="18"/>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row>
    <row r="485" spans="1:177" x14ac:dyDescent="0.2">
      <c r="A485" s="44">
        <v>484</v>
      </c>
      <c r="B485">
        <v>4.0045094149045024</v>
      </c>
      <c r="C485">
        <v>5.7257781052145909</v>
      </c>
      <c r="X485" s="18"/>
      <c r="Y485" s="18"/>
      <c r="Z485" s="18"/>
      <c r="AA485" s="18"/>
      <c r="AB485" s="18"/>
      <c r="AC485" s="18"/>
      <c r="AD485" s="18"/>
      <c r="AE485" s="18"/>
      <c r="AF485" s="18"/>
      <c r="AG485" s="18"/>
      <c r="AH485" s="18"/>
      <c r="AI485" s="18"/>
      <c r="AJ485" s="18"/>
      <c r="AK485" s="18"/>
      <c r="AL485" s="18"/>
      <c r="AM485" s="18"/>
      <c r="AN485" s="18"/>
      <c r="AO485" s="18"/>
      <c r="AP485" s="18"/>
      <c r="AQ485" s="18"/>
      <c r="AR485" s="18"/>
      <c r="AS485" s="18"/>
      <c r="AT485" s="18"/>
      <c r="AU485" s="18"/>
      <c r="AV485" s="18"/>
      <c r="AW485" s="18"/>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row>
    <row r="486" spans="1:177" x14ac:dyDescent="0.2">
      <c r="A486" s="19">
        <v>485</v>
      </c>
      <c r="B486">
        <v>2.8795624536466757</v>
      </c>
      <c r="C486">
        <v>5.3634522958762441</v>
      </c>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row>
    <row r="487" spans="1:177" x14ac:dyDescent="0.2">
      <c r="A487" s="19">
        <v>486</v>
      </c>
      <c r="B487">
        <v>6.5694184699584923</v>
      </c>
      <c r="C487">
        <v>13.472349693690731</v>
      </c>
      <c r="X487" s="18"/>
      <c r="Y487" s="18"/>
      <c r="Z487" s="18"/>
      <c r="AA487" s="18"/>
      <c r="AB487" s="18"/>
      <c r="AC487" s="18"/>
      <c r="AD487" s="18"/>
      <c r="AE487" s="18"/>
      <c r="AF487" s="18"/>
      <c r="AG487" s="18"/>
      <c r="AH487" s="18"/>
      <c r="AI487" s="18"/>
      <c r="AJ487" s="18"/>
      <c r="AK487" s="18"/>
      <c r="AL487" s="18"/>
      <c r="AM487" s="18"/>
      <c r="AN487" s="18"/>
      <c r="AO487" s="18"/>
      <c r="AP487" s="18"/>
      <c r="AQ487" s="18"/>
      <c r="AR487" s="18"/>
      <c r="AS487" s="18"/>
      <c r="AT487" s="18"/>
      <c r="AU487" s="18"/>
      <c r="AV487" s="18"/>
      <c r="AW487" s="18"/>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row>
    <row r="488" spans="1:177" x14ac:dyDescent="0.2">
      <c r="A488" s="44">
        <v>487</v>
      </c>
      <c r="B488">
        <v>6.0398490469143589</v>
      </c>
      <c r="C488">
        <v>8.00193117490468</v>
      </c>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row>
    <row r="489" spans="1:177" x14ac:dyDescent="0.2">
      <c r="A489" s="19">
        <v>488</v>
      </c>
      <c r="B489">
        <v>1.429231249359415</v>
      </c>
      <c r="C489">
        <v>3.5381799420611801</v>
      </c>
      <c r="X489" s="18"/>
      <c r="Y489" s="18"/>
      <c r="Z489" s="18"/>
      <c r="AA489" s="18"/>
      <c r="AB489" s="18"/>
      <c r="AC489" s="18"/>
      <c r="AD489" s="18"/>
      <c r="AE489" s="18"/>
      <c r="AF489" s="18"/>
      <c r="AG489" s="18"/>
      <c r="AH489" s="18"/>
      <c r="AI489" s="18"/>
      <c r="AJ489" s="18"/>
      <c r="AK489" s="18"/>
      <c r="AL489" s="18"/>
      <c r="AM489" s="18"/>
      <c r="AN489" s="18"/>
      <c r="AO489" s="18"/>
      <c r="AP489" s="18"/>
      <c r="AQ489" s="18"/>
      <c r="AR489" s="18"/>
      <c r="AS489" s="18"/>
      <c r="AT489" s="18"/>
      <c r="AU489" s="18"/>
      <c r="AV489" s="18"/>
      <c r="AW489" s="18"/>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row>
    <row r="490" spans="1:177" x14ac:dyDescent="0.2">
      <c r="A490" s="19">
        <v>489</v>
      </c>
      <c r="B490">
        <v>2.3562173660461116</v>
      </c>
      <c r="C490">
        <v>3.3868039256993798</v>
      </c>
      <c r="X490" s="18"/>
      <c r="Y490" s="18"/>
      <c r="Z490" s="18"/>
      <c r="AA490" s="18"/>
      <c r="AB490" s="18"/>
      <c r="AC490" s="18"/>
      <c r="AD490" s="18"/>
      <c r="AE490" s="18"/>
      <c r="AF490" s="18"/>
      <c r="AG490" s="18"/>
      <c r="AH490" s="18"/>
      <c r="AI490" s="18"/>
      <c r="AJ490" s="18"/>
      <c r="AK490" s="18"/>
      <c r="AL490" s="18"/>
      <c r="AM490" s="18"/>
      <c r="AN490" s="18"/>
      <c r="AO490" s="18"/>
      <c r="AP490" s="18"/>
      <c r="AQ490" s="18"/>
      <c r="AR490" s="18"/>
      <c r="AS490" s="18"/>
      <c r="AT490" s="18"/>
      <c r="AU490" s="18"/>
      <c r="AV490" s="18"/>
      <c r="AW490" s="18"/>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row>
    <row r="491" spans="1:177" x14ac:dyDescent="0.2">
      <c r="A491" s="44">
        <v>490</v>
      </c>
      <c r="B491">
        <v>0.75450661755060766</v>
      </c>
      <c r="C491">
        <v>-0.12200500735643094</v>
      </c>
      <c r="X491" s="18"/>
      <c r="Y491" s="18"/>
      <c r="Z491" s="18"/>
      <c r="AA491" s="18"/>
      <c r="AB491" s="18"/>
      <c r="AC491" s="18"/>
      <c r="AD491" s="18"/>
      <c r="AE491" s="18"/>
      <c r="AF491" s="18"/>
      <c r="AG491" s="18"/>
      <c r="AH491" s="18"/>
      <c r="AI491" s="18"/>
      <c r="AJ491" s="18"/>
      <c r="AK491" s="18"/>
      <c r="AL491" s="18"/>
      <c r="AM491" s="18"/>
      <c r="AN491" s="18"/>
      <c r="AO491" s="18"/>
      <c r="AP491" s="18"/>
      <c r="AQ491" s="18"/>
      <c r="AR491" s="18"/>
      <c r="AS491" s="18"/>
      <c r="AT491" s="18"/>
      <c r="AU491" s="18"/>
      <c r="AV491" s="18"/>
      <c r="AW491" s="18"/>
      <c r="AX491" s="18"/>
      <c r="AY491" s="18"/>
      <c r="AZ491" s="18"/>
      <c r="BA491" s="18"/>
      <c r="BB491" s="18"/>
      <c r="BC491" s="18"/>
      <c r="BD491" s="18"/>
      <c r="BE491" s="18"/>
      <c r="BF491" s="18"/>
      <c r="BG491" s="18"/>
      <c r="BH491" s="18"/>
      <c r="BI491" s="18"/>
      <c r="BJ491" s="18"/>
      <c r="BK491" s="18"/>
      <c r="BL491" s="18"/>
      <c r="BM491" s="18"/>
      <c r="BN491" s="18"/>
      <c r="BO491" s="18"/>
      <c r="BP491" s="18"/>
      <c r="BQ491" s="18"/>
      <c r="BR491" s="18"/>
      <c r="BS491" s="18"/>
      <c r="BT491" s="18"/>
      <c r="BU491" s="18"/>
      <c r="BV491" s="18"/>
      <c r="BW491" s="18"/>
      <c r="BX491" s="18"/>
      <c r="BY491" s="18"/>
      <c r="BZ491" s="18"/>
      <c r="CA491" s="18"/>
      <c r="CB491" s="18"/>
      <c r="CC491" s="18"/>
      <c r="CD491" s="18"/>
      <c r="CE491" s="18"/>
      <c r="CF491" s="18"/>
      <c r="CG491" s="18"/>
      <c r="CH491" s="18"/>
      <c r="CI491" s="18"/>
      <c r="CJ491" s="18"/>
      <c r="CK491" s="18"/>
      <c r="CL491" s="18"/>
      <c r="CM491" s="18"/>
      <c r="CN491" s="18"/>
      <c r="CO491" s="18"/>
      <c r="CP491" s="18"/>
      <c r="CQ491" s="18"/>
      <c r="CR491" s="18"/>
      <c r="CS491" s="18"/>
      <c r="CT491" s="18"/>
      <c r="CU491" s="18"/>
      <c r="CV491" s="18"/>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row>
    <row r="492" spans="1:177" x14ac:dyDescent="0.2">
      <c r="A492" s="19">
        <v>491</v>
      </c>
      <c r="B492">
        <v>5.4002680752708176</v>
      </c>
      <c r="C492">
        <v>9.3292209099241745</v>
      </c>
      <c r="X492" s="18"/>
      <c r="Y492" s="18"/>
      <c r="Z492" s="18"/>
      <c r="AA492" s="18"/>
      <c r="AB492" s="18"/>
      <c r="AC492" s="18"/>
      <c r="AD492" s="18"/>
      <c r="AE492" s="18"/>
      <c r="AF492" s="18"/>
      <c r="AG492" s="18"/>
      <c r="AH492" s="18"/>
      <c r="AI492" s="18"/>
      <c r="AJ492" s="18"/>
      <c r="AK492" s="18"/>
      <c r="AL492" s="18"/>
      <c r="AM492" s="18"/>
      <c r="AN492" s="18"/>
      <c r="AO492" s="18"/>
      <c r="AP492" s="18"/>
      <c r="AQ492" s="18"/>
      <c r="AR492" s="18"/>
      <c r="AS492" s="18"/>
      <c r="AT492" s="18"/>
      <c r="AU492" s="18"/>
      <c r="AV492" s="18"/>
      <c r="AW492" s="18"/>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row>
    <row r="493" spans="1:177" x14ac:dyDescent="0.2">
      <c r="A493" s="19">
        <v>492</v>
      </c>
      <c r="B493">
        <v>6.5324341693541577</v>
      </c>
      <c r="C493">
        <v>13.285598183869865</v>
      </c>
      <c r="X493" s="18"/>
      <c r="Y493" s="18"/>
      <c r="Z493" s="18"/>
      <c r="AA493" s="18"/>
      <c r="AB493" s="18"/>
      <c r="AC493" s="18"/>
      <c r="AD493" s="18"/>
      <c r="AE493" s="18"/>
      <c r="AF493" s="18"/>
      <c r="AG493" s="18"/>
      <c r="AH493" s="18"/>
      <c r="AI493" s="18"/>
      <c r="AJ493" s="18"/>
      <c r="AK493" s="18"/>
      <c r="AL493" s="18"/>
      <c r="AM493" s="18"/>
      <c r="AN493" s="18"/>
      <c r="AO493" s="18"/>
      <c r="AP493" s="18"/>
      <c r="AQ493" s="18"/>
      <c r="AR493" s="18"/>
      <c r="AS493" s="18"/>
      <c r="AT493" s="18"/>
      <c r="AU493" s="18"/>
      <c r="AV493" s="18"/>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row>
    <row r="494" spans="1:177" x14ac:dyDescent="0.2">
      <c r="A494" s="44">
        <v>493</v>
      </c>
      <c r="B494">
        <v>2.4976878149009263</v>
      </c>
      <c r="C494">
        <v>2.8511708533162654</v>
      </c>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18"/>
      <c r="AW494" s="18"/>
      <c r="AX494" s="18"/>
      <c r="AY494" s="18"/>
      <c r="AZ494" s="18"/>
      <c r="BA494" s="18"/>
      <c r="BB494" s="18"/>
      <c r="BC494" s="18"/>
      <c r="BD494" s="18"/>
      <c r="BE494" s="18"/>
      <c r="BF494" s="18"/>
      <c r="BG494" s="18"/>
      <c r="BH494" s="18"/>
      <c r="BI494" s="18"/>
      <c r="BJ494" s="18"/>
      <c r="BK494" s="18"/>
      <c r="BL494" s="18"/>
      <c r="BM494" s="18"/>
      <c r="BN494" s="18"/>
      <c r="BO494" s="18"/>
      <c r="BP494" s="18"/>
      <c r="BQ494" s="18"/>
      <c r="BR494" s="18"/>
      <c r="BS494" s="18"/>
      <c r="BT494" s="18"/>
      <c r="BU494" s="18"/>
      <c r="BV494" s="18"/>
      <c r="BW494" s="18"/>
      <c r="BX494" s="18"/>
      <c r="BY494" s="18"/>
      <c r="BZ494" s="18"/>
      <c r="CA494" s="18"/>
      <c r="CB494" s="18"/>
      <c r="CC494" s="18"/>
      <c r="CD494" s="18"/>
      <c r="CE494" s="18"/>
      <c r="CF494" s="18"/>
      <c r="CG494" s="18"/>
      <c r="CH494" s="18"/>
      <c r="CI494" s="18"/>
      <c r="CJ494" s="18"/>
      <c r="CK494" s="18"/>
      <c r="CL494" s="18"/>
      <c r="CM494" s="18"/>
      <c r="CN494" s="18"/>
      <c r="CO494" s="18"/>
      <c r="CP494" s="18"/>
      <c r="CQ494" s="18"/>
      <c r="CR494" s="18"/>
      <c r="CS494" s="18"/>
      <c r="CT494" s="18"/>
      <c r="CU494" s="18"/>
      <c r="CV494" s="18"/>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row>
    <row r="495" spans="1:177" x14ac:dyDescent="0.2">
      <c r="A495" s="19">
        <v>494</v>
      </c>
      <c r="B495">
        <v>1.2218721087191309</v>
      </c>
      <c r="C495">
        <v>2.2304470206533549</v>
      </c>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18"/>
      <c r="AW495" s="18"/>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row>
    <row r="496" spans="1:177" x14ac:dyDescent="0.2">
      <c r="A496" s="19">
        <v>495</v>
      </c>
      <c r="B496">
        <v>5.6670881206542045</v>
      </c>
      <c r="C496">
        <v>8.7474404972316631</v>
      </c>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row>
    <row r="497" spans="1:177" x14ac:dyDescent="0.2">
      <c r="A497" s="44">
        <v>496</v>
      </c>
      <c r="B497">
        <v>4.5326842345820495</v>
      </c>
      <c r="C497">
        <v>5.1733498148988177</v>
      </c>
      <c r="X497" s="18"/>
      <c r="Y497" s="18"/>
      <c r="Z497" s="18"/>
      <c r="AA497" s="18"/>
      <c r="AB497" s="18"/>
      <c r="AC497" s="18"/>
      <c r="AD497" s="18"/>
      <c r="AE497" s="18"/>
      <c r="AF497" s="18"/>
      <c r="AG497" s="18"/>
      <c r="AH497" s="18"/>
      <c r="AI497" s="18"/>
      <c r="AJ497" s="18"/>
      <c r="AK497" s="18"/>
      <c r="AL497" s="18"/>
      <c r="AM497" s="18"/>
      <c r="AN497" s="18"/>
      <c r="AO497" s="18"/>
      <c r="AP497" s="18"/>
      <c r="AQ497" s="18"/>
      <c r="AR497" s="18"/>
      <c r="AS497" s="18"/>
      <c r="AT497" s="18"/>
      <c r="AU497" s="18"/>
      <c r="AV497" s="18"/>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row>
    <row r="498" spans="1:177" x14ac:dyDescent="0.2">
      <c r="A498" s="19">
        <v>497</v>
      </c>
      <c r="B498">
        <v>0.22086403318721359</v>
      </c>
      <c r="C498">
        <v>-1.3690361231285952</v>
      </c>
      <c r="X498" s="18"/>
      <c r="Y498" s="18"/>
      <c r="Z498" s="18"/>
      <c r="AA498" s="18"/>
      <c r="AB498" s="18"/>
      <c r="AC498" s="18"/>
      <c r="AD498" s="18"/>
      <c r="AE498" s="18"/>
      <c r="AF498" s="18"/>
      <c r="AG498" s="18"/>
      <c r="AH498" s="18"/>
      <c r="AI498" s="18"/>
      <c r="AJ498" s="18"/>
      <c r="AK498" s="18"/>
      <c r="AL498" s="18"/>
      <c r="AM498" s="18"/>
      <c r="AN498" s="18"/>
      <c r="AO498" s="18"/>
      <c r="AP498" s="18"/>
      <c r="AQ498" s="18"/>
      <c r="AR498" s="18"/>
      <c r="AS498" s="18"/>
      <c r="AT498" s="18"/>
      <c r="AU498" s="18"/>
      <c r="AV498" s="18"/>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row>
    <row r="499" spans="1:177" x14ac:dyDescent="0.2">
      <c r="A499" s="19">
        <v>498</v>
      </c>
      <c r="B499">
        <v>9.7910890322286335</v>
      </c>
      <c r="C499">
        <v>13.160044791377686</v>
      </c>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row>
    <row r="500" spans="1:177" x14ac:dyDescent="0.2">
      <c r="A500" s="44">
        <v>499</v>
      </c>
      <c r="B500">
        <v>6.1626943154846758</v>
      </c>
      <c r="C500">
        <v>9.9580512542602477</v>
      </c>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row>
    <row r="501" spans="1:177" x14ac:dyDescent="0.2">
      <c r="A501" s="19">
        <v>500</v>
      </c>
      <c r="B501">
        <v>3.9061874613272463</v>
      </c>
      <c r="C501">
        <v>5.3176122982893004</v>
      </c>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row>
    <row r="502" spans="1:177" x14ac:dyDescent="0.2">
      <c r="A502" s="19">
        <v>501</v>
      </c>
      <c r="B502">
        <v>2.0269028791192145</v>
      </c>
      <c r="C502">
        <v>1.7832891667725619</v>
      </c>
      <c r="X502" s="18"/>
      <c r="Y502" s="18"/>
      <c r="Z502" s="18"/>
      <c r="AA502" s="18"/>
      <c r="AB502" s="18"/>
      <c r="AC502" s="18"/>
      <c r="AD502" s="18"/>
      <c r="AE502" s="18"/>
      <c r="AF502" s="18"/>
      <c r="AG502" s="18"/>
      <c r="AH502" s="18"/>
      <c r="AI502" s="18"/>
      <c r="AJ502" s="18"/>
      <c r="AK502" s="18"/>
      <c r="AL502" s="18"/>
      <c r="AM502" s="18"/>
      <c r="AN502" s="18"/>
      <c r="AO502" s="18"/>
      <c r="AP502" s="18"/>
      <c r="AQ502" s="18"/>
      <c r="AR502" s="18"/>
      <c r="AS502" s="18"/>
      <c r="AT502" s="18"/>
      <c r="AU502" s="18"/>
      <c r="AV502" s="18"/>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row>
    <row r="503" spans="1:177" x14ac:dyDescent="0.2">
      <c r="A503" s="44">
        <v>502</v>
      </c>
      <c r="B503">
        <v>2.3519795632531726</v>
      </c>
      <c r="C503">
        <v>1.695250613489883</v>
      </c>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row>
    <row r="504" spans="1:177" x14ac:dyDescent="0.2">
      <c r="X504" s="18"/>
      <c r="Y504" s="18"/>
      <c r="Z504" s="18"/>
      <c r="AA504" s="18"/>
      <c r="AB504" s="18"/>
      <c r="AC504" s="18"/>
      <c r="AD504" s="18"/>
      <c r="AE504" s="18"/>
      <c r="AF504" s="18"/>
      <c r="AG504" s="18"/>
      <c r="AH504" s="18"/>
      <c r="AI504" s="18"/>
      <c r="AJ504" s="18"/>
      <c r="AK504" s="18"/>
      <c r="AL504" s="18"/>
      <c r="AM504" s="18"/>
      <c r="AN504" s="18"/>
      <c r="AO504" s="18"/>
      <c r="AP504" s="18"/>
      <c r="AQ504" s="18"/>
      <c r="AR504" s="18"/>
      <c r="AS504" s="18"/>
      <c r="AT504" s="18"/>
      <c r="AU504" s="18"/>
      <c r="AV504" s="18"/>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row>
    <row r="505" spans="1:177" x14ac:dyDescent="0.2">
      <c r="X505" s="18"/>
      <c r="Y505" s="18"/>
      <c r="Z505" s="18"/>
      <c r="AA505" s="18"/>
      <c r="AB505" s="18"/>
      <c r="AC505" s="18"/>
      <c r="AD505" s="18"/>
      <c r="AE505" s="18"/>
      <c r="AF505" s="18"/>
      <c r="AG505" s="18"/>
      <c r="AH505" s="18"/>
      <c r="AI505" s="18"/>
      <c r="AJ505" s="18"/>
      <c r="AK505" s="18"/>
      <c r="AL505" s="18"/>
      <c r="AM505" s="18"/>
      <c r="AN505" s="18"/>
      <c r="AO505" s="18"/>
      <c r="AP505" s="18"/>
      <c r="AQ505" s="18"/>
      <c r="AR505" s="18"/>
      <c r="AS505" s="18"/>
      <c r="AT505" s="18"/>
      <c r="AU505" s="18"/>
      <c r="AV505" s="18"/>
      <c r="AW505" s="18"/>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row>
    <row r="506" spans="1:177" x14ac:dyDescent="0.2">
      <c r="X506" s="18"/>
      <c r="Y506" s="18"/>
      <c r="Z506" s="18"/>
      <c r="AA506" s="18"/>
      <c r="AB506" s="18"/>
      <c r="AC506" s="18"/>
      <c r="AD506" s="18"/>
      <c r="AE506" s="18"/>
      <c r="AF506" s="18"/>
      <c r="AG506" s="18"/>
      <c r="AH506" s="18"/>
      <c r="AI506" s="18"/>
      <c r="AJ506" s="18"/>
      <c r="AK506" s="18"/>
      <c r="AL506" s="18"/>
      <c r="AM506" s="18"/>
      <c r="AN506" s="18"/>
      <c r="AO506" s="18"/>
      <c r="AP506" s="18"/>
      <c r="AQ506" s="18"/>
      <c r="AR506" s="18"/>
      <c r="AS506" s="18"/>
      <c r="AT506" s="18"/>
      <c r="AU506" s="18"/>
      <c r="AV506" s="18"/>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row>
    <row r="507" spans="1:177" x14ac:dyDescent="0.2">
      <c r="X507" s="18"/>
      <c r="Y507" s="18"/>
      <c r="Z507" s="18"/>
      <c r="AA507" s="18"/>
      <c r="AB507" s="18"/>
      <c r="AC507" s="18"/>
      <c r="AD507" s="18"/>
      <c r="AE507" s="18"/>
      <c r="AF507" s="18"/>
      <c r="AG507" s="18"/>
      <c r="AH507" s="18"/>
      <c r="AI507" s="18"/>
      <c r="AJ507" s="18"/>
      <c r="AK507" s="18"/>
      <c r="AL507" s="18"/>
      <c r="AM507" s="18"/>
      <c r="AN507" s="18"/>
      <c r="AO507" s="18"/>
      <c r="AP507" s="18"/>
      <c r="AQ507" s="18"/>
      <c r="AR507" s="18"/>
      <c r="AS507" s="18"/>
      <c r="AT507" s="18"/>
      <c r="AU507" s="18"/>
      <c r="AV507" s="18"/>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row>
    <row r="508" spans="1:177" x14ac:dyDescent="0.2">
      <c r="X508" s="18"/>
      <c r="Y508" s="18"/>
      <c r="Z508" s="18"/>
      <c r="AA508" s="18"/>
      <c r="AB508" s="18"/>
      <c r="AC508" s="18"/>
      <c r="AD508" s="18"/>
      <c r="AE508" s="18"/>
      <c r="AF508" s="18"/>
      <c r="AG508" s="18"/>
      <c r="AH508" s="18"/>
      <c r="AI508" s="18"/>
      <c r="AJ508" s="18"/>
      <c r="AK508" s="18"/>
      <c r="AL508" s="18"/>
      <c r="AM508" s="18"/>
      <c r="AN508" s="18"/>
      <c r="AO508" s="18"/>
      <c r="AP508" s="18"/>
      <c r="AQ508" s="18"/>
      <c r="AR508" s="18"/>
      <c r="AS508" s="18"/>
      <c r="AT508" s="18"/>
      <c r="AU508" s="18"/>
      <c r="AV508" s="18"/>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row>
    <row r="509" spans="1:177" x14ac:dyDescent="0.2">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18"/>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row>
    <row r="510" spans="1:177" x14ac:dyDescent="0.2">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18"/>
      <c r="AW510" s="18"/>
      <c r="AX510" s="18"/>
      <c r="AY510" s="18"/>
      <c r="AZ510" s="18"/>
      <c r="BA510" s="18"/>
      <c r="BB510" s="18"/>
      <c r="BC510" s="18"/>
      <c r="BD510" s="18"/>
      <c r="BE510" s="18"/>
      <c r="BF510" s="18"/>
      <c r="BG510" s="18"/>
      <c r="BH510" s="18"/>
      <c r="BI510" s="18"/>
      <c r="BJ510" s="18"/>
      <c r="BK510" s="18"/>
      <c r="BL510" s="18"/>
      <c r="BM510" s="18"/>
      <c r="BN510" s="18"/>
      <c r="BO510" s="18"/>
      <c r="BP510" s="18"/>
      <c r="BQ510" s="18"/>
      <c r="BR510" s="18"/>
      <c r="BS510" s="18"/>
      <c r="BT510" s="18"/>
      <c r="BU510" s="18"/>
      <c r="BV510" s="18"/>
      <c r="BW510" s="18"/>
      <c r="BX510" s="18"/>
      <c r="BY510" s="18"/>
      <c r="BZ510" s="18"/>
      <c r="CA510" s="18"/>
      <c r="CB510" s="18"/>
      <c r="CC510" s="18"/>
      <c r="CD510" s="18"/>
      <c r="CE510" s="18"/>
      <c r="CF510" s="18"/>
      <c r="CG510" s="18"/>
      <c r="CH510" s="18"/>
      <c r="CI510" s="18"/>
      <c r="CJ510" s="18"/>
      <c r="CK510" s="18"/>
      <c r="CL510" s="18"/>
      <c r="CM510" s="18"/>
      <c r="CN510" s="18"/>
      <c r="CO510" s="18"/>
      <c r="CP510" s="18"/>
      <c r="CQ510" s="18"/>
      <c r="CR510" s="18"/>
      <c r="CS510" s="18"/>
      <c r="CT510" s="18"/>
      <c r="CU510" s="18"/>
      <c r="CV510" s="18"/>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row>
    <row r="511" spans="1:177" x14ac:dyDescent="0.2">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18"/>
      <c r="AW511" s="18"/>
      <c r="AX511" s="18"/>
      <c r="AY511" s="18"/>
      <c r="AZ511" s="18"/>
      <c r="BA511" s="18"/>
      <c r="BB511" s="18"/>
      <c r="BC511" s="18"/>
      <c r="BD511" s="18"/>
      <c r="BE511" s="18"/>
      <c r="BF511" s="18"/>
      <c r="BG511" s="18"/>
      <c r="BH511" s="18"/>
      <c r="BI511" s="18"/>
      <c r="BJ511" s="18"/>
      <c r="BK511" s="18"/>
      <c r="BL511" s="18"/>
      <c r="BM511" s="18"/>
      <c r="BN511" s="18"/>
      <c r="BO511" s="18"/>
      <c r="BP511" s="18"/>
      <c r="BQ511" s="18"/>
      <c r="BR511" s="18"/>
      <c r="BS511" s="18"/>
      <c r="BT511" s="18"/>
      <c r="BU511" s="18"/>
      <c r="BV511" s="18"/>
      <c r="BW511" s="18"/>
      <c r="BX511" s="18"/>
      <c r="BY511" s="18"/>
      <c r="BZ511" s="18"/>
      <c r="CA511" s="18"/>
      <c r="CB511" s="18"/>
      <c r="CC511" s="18"/>
      <c r="CD511" s="18"/>
      <c r="CE511" s="18"/>
      <c r="CF511" s="18"/>
      <c r="CG511" s="18"/>
      <c r="CH511" s="18"/>
      <c r="CI511" s="18"/>
      <c r="CJ511" s="18"/>
      <c r="CK511" s="18"/>
      <c r="CL511" s="18"/>
      <c r="CM511" s="18"/>
      <c r="CN511" s="18"/>
      <c r="CO511" s="18"/>
      <c r="CP511" s="18"/>
      <c r="CQ511" s="18"/>
      <c r="CR511" s="18"/>
      <c r="CS511" s="18"/>
      <c r="CT511" s="18"/>
      <c r="CU511" s="18"/>
      <c r="CV511" s="18"/>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row>
    <row r="512" spans="1:177" x14ac:dyDescent="0.2">
      <c r="X512" s="18"/>
      <c r="Y512" s="18"/>
      <c r="Z512" s="18"/>
      <c r="AA512" s="18"/>
      <c r="AB512" s="18"/>
      <c r="AC512" s="18"/>
      <c r="AD512" s="18"/>
      <c r="AE512" s="18"/>
      <c r="AF512" s="18"/>
      <c r="AG512" s="18"/>
      <c r="AH512" s="18"/>
      <c r="AI512" s="18"/>
      <c r="AJ512" s="18"/>
      <c r="AK512" s="18"/>
      <c r="AL512" s="18"/>
      <c r="AM512" s="18"/>
      <c r="AN512" s="18"/>
      <c r="AO512" s="18"/>
      <c r="AP512" s="18"/>
      <c r="AQ512" s="18"/>
      <c r="AR512" s="18"/>
      <c r="AS512" s="18"/>
      <c r="AT512" s="18"/>
      <c r="AU512" s="18"/>
      <c r="AV512" s="18"/>
      <c r="AW512" s="18"/>
      <c r="AX512" s="18"/>
      <c r="AY512" s="18"/>
      <c r="AZ512" s="18"/>
      <c r="BA512" s="18"/>
      <c r="BB512" s="18"/>
      <c r="BC512" s="18"/>
      <c r="BD512" s="18"/>
      <c r="BE512" s="18"/>
      <c r="BF512" s="18"/>
      <c r="BG512" s="18"/>
      <c r="BH512" s="18"/>
      <c r="BI512" s="18"/>
      <c r="BJ512" s="18"/>
      <c r="BK512" s="18"/>
      <c r="BL512" s="18"/>
      <c r="BM512" s="18"/>
      <c r="BN512" s="18"/>
      <c r="BO512" s="18"/>
      <c r="BP512" s="18"/>
      <c r="BQ512" s="18"/>
      <c r="BR512" s="18"/>
      <c r="BS512" s="18"/>
      <c r="BT512" s="18"/>
      <c r="BU512" s="18"/>
      <c r="BV512" s="18"/>
      <c r="BW512" s="18"/>
      <c r="BX512" s="18"/>
      <c r="BY512" s="18"/>
      <c r="BZ512" s="18"/>
      <c r="CA512" s="18"/>
      <c r="CB512" s="18"/>
      <c r="CC512" s="18"/>
      <c r="CD512" s="18"/>
      <c r="CE512" s="18"/>
      <c r="CF512" s="18"/>
      <c r="CG512" s="18"/>
      <c r="CH512" s="18"/>
      <c r="CI512" s="18"/>
      <c r="CJ512" s="18"/>
      <c r="CK512" s="18"/>
      <c r="CL512" s="18"/>
      <c r="CM512" s="18"/>
      <c r="CN512" s="18"/>
      <c r="CO512" s="18"/>
      <c r="CP512" s="18"/>
      <c r="CQ512" s="18"/>
      <c r="CR512" s="18"/>
      <c r="CS512" s="18"/>
      <c r="CT512" s="18"/>
      <c r="CU512" s="18"/>
      <c r="CV512" s="18"/>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row>
    <row r="513" spans="24:177" x14ac:dyDescent="0.2">
      <c r="X513" s="18"/>
      <c r="Y513" s="18"/>
      <c r="Z513" s="18"/>
      <c r="AA513" s="18"/>
      <c r="AB513" s="18"/>
      <c r="AC513" s="18"/>
      <c r="AD513" s="18"/>
      <c r="AE513" s="18"/>
      <c r="AF513" s="18"/>
      <c r="AG513" s="18"/>
      <c r="AH513" s="18"/>
      <c r="AI513" s="18"/>
      <c r="AJ513" s="18"/>
      <c r="AK513" s="18"/>
      <c r="AL513" s="18"/>
      <c r="AM513" s="18"/>
      <c r="AN513" s="18"/>
      <c r="AO513" s="18"/>
      <c r="AP513" s="18"/>
      <c r="AQ513" s="18"/>
      <c r="AR513" s="18"/>
      <c r="AS513" s="18"/>
      <c r="AT513" s="18"/>
      <c r="AU513" s="18"/>
      <c r="AV513" s="18"/>
      <c r="AW513" s="18"/>
      <c r="AX513" s="18"/>
      <c r="AY513" s="18"/>
      <c r="AZ513" s="18"/>
      <c r="BA513" s="18"/>
      <c r="BB513" s="18"/>
      <c r="BC513" s="18"/>
      <c r="BD513" s="18"/>
      <c r="BE513" s="18"/>
      <c r="BF513" s="18"/>
      <c r="BG513" s="18"/>
      <c r="BH513" s="18"/>
      <c r="BI513" s="18"/>
      <c r="BJ513" s="18"/>
      <c r="BK513" s="18"/>
      <c r="BL513" s="18"/>
      <c r="BM513" s="18"/>
      <c r="BN513" s="18"/>
      <c r="BO513" s="18"/>
      <c r="BP513" s="18"/>
      <c r="BQ513" s="18"/>
      <c r="BR513" s="18"/>
      <c r="BS513" s="18"/>
      <c r="BT513" s="18"/>
      <c r="BU513" s="18"/>
      <c r="BV513" s="18"/>
      <c r="BW513" s="18"/>
      <c r="BX513" s="18"/>
      <c r="BY513" s="18"/>
      <c r="BZ513" s="18"/>
      <c r="CA513" s="18"/>
      <c r="CB513" s="18"/>
      <c r="CC513" s="18"/>
      <c r="CD513" s="18"/>
      <c r="CE513" s="18"/>
      <c r="CF513" s="18"/>
      <c r="CG513" s="18"/>
      <c r="CH513" s="18"/>
      <c r="CI513" s="18"/>
      <c r="CJ513" s="18"/>
      <c r="CK513" s="18"/>
      <c r="CL513" s="18"/>
      <c r="CM513" s="18"/>
      <c r="CN513" s="18"/>
      <c r="CO513" s="18"/>
      <c r="CP513" s="18"/>
      <c r="CQ513" s="18"/>
      <c r="CR513" s="18"/>
      <c r="CS513" s="18"/>
      <c r="CT513" s="18"/>
      <c r="CU513" s="18"/>
      <c r="CV513" s="18"/>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row>
    <row r="514" spans="24:177" x14ac:dyDescent="0.2">
      <c r="X514" s="18"/>
      <c r="Y514" s="18"/>
      <c r="Z514" s="18"/>
      <c r="AA514" s="18"/>
      <c r="AB514" s="18"/>
      <c r="AC514" s="18"/>
      <c r="AD514" s="18"/>
      <c r="AE514" s="18"/>
      <c r="AF514" s="18"/>
      <c r="AG514" s="18"/>
      <c r="AH514" s="18"/>
      <c r="AI514" s="18"/>
      <c r="AJ514" s="18"/>
      <c r="AK514" s="18"/>
      <c r="AL514" s="18"/>
      <c r="AM514" s="18"/>
      <c r="AN514" s="18"/>
      <c r="AO514" s="18"/>
      <c r="AP514" s="18"/>
      <c r="AQ514" s="18"/>
      <c r="AR514" s="18"/>
      <c r="AS514" s="18"/>
      <c r="AT514" s="18"/>
      <c r="AU514" s="18"/>
      <c r="AV514" s="18"/>
      <c r="AW514" s="18"/>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row>
    <row r="515" spans="24:177" x14ac:dyDescent="0.2">
      <c r="X515" s="18"/>
      <c r="Y515" s="18"/>
      <c r="Z515" s="18"/>
      <c r="AA515" s="18"/>
      <c r="AB515" s="18"/>
      <c r="AC515" s="18"/>
      <c r="AD515" s="18"/>
      <c r="AE515" s="18"/>
      <c r="AF515" s="18"/>
      <c r="AG515" s="18"/>
      <c r="AH515" s="18"/>
      <c r="AI515" s="18"/>
      <c r="AJ515" s="18"/>
      <c r="AK515" s="18"/>
      <c r="AL515" s="18"/>
      <c r="AM515" s="18"/>
      <c r="AN515" s="18"/>
      <c r="AO515" s="18"/>
      <c r="AP515" s="18"/>
      <c r="AQ515" s="18"/>
      <c r="AR515" s="18"/>
      <c r="AS515" s="18"/>
      <c r="AT515" s="18"/>
      <c r="AU515" s="18"/>
      <c r="AV515" s="18"/>
      <c r="AW515" s="18"/>
      <c r="AX515" s="18"/>
      <c r="AY515" s="18"/>
      <c r="AZ515" s="18"/>
      <c r="BA515" s="18"/>
      <c r="BB515" s="18"/>
      <c r="BC515" s="18"/>
      <c r="BD515" s="18"/>
      <c r="BE515" s="18"/>
      <c r="BF515" s="18"/>
      <c r="BG515" s="18"/>
      <c r="BH515" s="18"/>
      <c r="BI515" s="18"/>
      <c r="BJ515" s="18"/>
      <c r="BK515" s="18"/>
      <c r="BL515" s="18"/>
      <c r="BM515" s="18"/>
      <c r="BN515" s="18"/>
      <c r="BO515" s="18"/>
      <c r="BP515" s="18"/>
      <c r="BQ515" s="18"/>
      <c r="BR515" s="18"/>
      <c r="BS515" s="18"/>
      <c r="BT515" s="18"/>
      <c r="BU515" s="18"/>
      <c r="BV515" s="18"/>
      <c r="BW515" s="18"/>
      <c r="BX515" s="18"/>
      <c r="BY515" s="18"/>
      <c r="BZ515" s="18"/>
      <c r="CA515" s="18"/>
      <c r="CB515" s="18"/>
      <c r="CC515" s="18"/>
      <c r="CD515" s="18"/>
      <c r="CE515" s="18"/>
      <c r="CF515" s="18"/>
      <c r="CG515" s="18"/>
      <c r="CH515" s="18"/>
      <c r="CI515" s="18"/>
      <c r="CJ515" s="18"/>
      <c r="CK515" s="18"/>
      <c r="CL515" s="18"/>
      <c r="CM515" s="18"/>
      <c r="CN515" s="18"/>
      <c r="CO515" s="18"/>
      <c r="CP515" s="18"/>
      <c r="CQ515" s="18"/>
      <c r="CR515" s="18"/>
      <c r="CS515" s="18"/>
      <c r="CT515" s="18"/>
      <c r="CU515" s="18"/>
      <c r="CV515" s="18"/>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row>
    <row r="516" spans="24:177" x14ac:dyDescent="0.2">
      <c r="X516" s="18"/>
      <c r="Y516" s="18"/>
      <c r="Z516" s="18"/>
      <c r="AA516" s="18"/>
      <c r="AB516" s="18"/>
      <c r="AC516" s="18"/>
      <c r="AD516" s="18"/>
      <c r="AE516" s="18"/>
      <c r="AF516" s="18"/>
      <c r="AG516" s="18"/>
      <c r="AH516" s="18"/>
      <c r="AI516" s="18"/>
      <c r="AJ516" s="18"/>
      <c r="AK516" s="18"/>
      <c r="AL516" s="18"/>
      <c r="AM516" s="18"/>
      <c r="AN516" s="18"/>
      <c r="AO516" s="18"/>
      <c r="AP516" s="18"/>
      <c r="AQ516" s="18"/>
      <c r="AR516" s="18"/>
      <c r="AS516" s="18"/>
      <c r="AT516" s="18"/>
      <c r="AU516" s="18"/>
      <c r="AV516" s="18"/>
      <c r="AW516" s="18"/>
      <c r="AX516" s="18"/>
      <c r="AY516" s="18"/>
      <c r="AZ516" s="18"/>
      <c r="BA516" s="18"/>
      <c r="BB516" s="18"/>
      <c r="BC516" s="18"/>
      <c r="BD516" s="18"/>
      <c r="BE516" s="18"/>
      <c r="BF516" s="18"/>
      <c r="BG516" s="18"/>
      <c r="BH516" s="18"/>
      <c r="BI516" s="18"/>
      <c r="BJ516" s="18"/>
      <c r="BK516" s="18"/>
      <c r="BL516" s="18"/>
      <c r="BM516" s="18"/>
      <c r="BN516" s="18"/>
      <c r="BO516" s="18"/>
      <c r="BP516" s="18"/>
      <c r="BQ516" s="18"/>
      <c r="BR516" s="18"/>
      <c r="BS516" s="18"/>
      <c r="BT516" s="18"/>
      <c r="BU516" s="18"/>
      <c r="BV516" s="18"/>
      <c r="BW516" s="18"/>
      <c r="BX516" s="18"/>
      <c r="BY516" s="18"/>
      <c r="BZ516" s="18"/>
      <c r="CA516" s="18"/>
      <c r="CB516" s="18"/>
      <c r="CC516" s="18"/>
      <c r="CD516" s="18"/>
      <c r="CE516" s="18"/>
      <c r="CF516" s="18"/>
      <c r="CG516" s="18"/>
      <c r="CH516" s="18"/>
      <c r="CI516" s="18"/>
      <c r="CJ516" s="18"/>
      <c r="CK516" s="18"/>
      <c r="CL516" s="18"/>
      <c r="CM516" s="18"/>
      <c r="CN516" s="18"/>
      <c r="CO516" s="18"/>
      <c r="CP516" s="18"/>
      <c r="CQ516" s="18"/>
      <c r="CR516" s="18"/>
      <c r="CS516" s="18"/>
      <c r="CT516" s="18"/>
      <c r="CU516" s="18"/>
      <c r="CV516" s="18"/>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row>
    <row r="517" spans="24:177" x14ac:dyDescent="0.2">
      <c r="X517" s="18"/>
      <c r="Y517" s="18"/>
      <c r="Z517" s="18"/>
      <c r="AA517" s="18"/>
      <c r="AB517" s="18"/>
      <c r="AC517" s="18"/>
      <c r="AD517" s="18"/>
      <c r="AE517" s="18"/>
      <c r="AF517" s="18"/>
      <c r="AG517" s="18"/>
      <c r="AH517" s="18"/>
      <c r="AI517" s="18"/>
      <c r="AJ517" s="18"/>
      <c r="AK517" s="18"/>
      <c r="AL517" s="18"/>
      <c r="AM517" s="18"/>
      <c r="AN517" s="18"/>
      <c r="AO517" s="18"/>
      <c r="AP517" s="18"/>
      <c r="AQ517" s="18"/>
      <c r="AR517" s="18"/>
      <c r="AS517" s="18"/>
      <c r="AT517" s="18"/>
      <c r="AU517" s="18"/>
      <c r="AV517" s="18"/>
      <c r="AW517" s="18"/>
      <c r="AX517" s="18"/>
      <c r="AY517" s="18"/>
      <c r="AZ517" s="18"/>
      <c r="BA517" s="18"/>
      <c r="BB517" s="18"/>
      <c r="BC517" s="18"/>
      <c r="BD517" s="18"/>
      <c r="BE517" s="18"/>
      <c r="BF517" s="18"/>
      <c r="BG517" s="18"/>
      <c r="BH517" s="18"/>
      <c r="BI517" s="18"/>
      <c r="BJ517" s="18"/>
      <c r="BK517" s="18"/>
      <c r="BL517" s="18"/>
      <c r="BM517" s="18"/>
      <c r="BN517" s="18"/>
      <c r="BO517" s="18"/>
      <c r="BP517" s="18"/>
      <c r="BQ517" s="18"/>
      <c r="BR517" s="18"/>
      <c r="BS517" s="18"/>
      <c r="BT517" s="18"/>
      <c r="BU517" s="18"/>
      <c r="BV517" s="18"/>
      <c r="BW517" s="18"/>
      <c r="BX517" s="18"/>
      <c r="BY517" s="18"/>
      <c r="BZ517" s="18"/>
      <c r="CA517" s="18"/>
      <c r="CB517" s="18"/>
      <c r="CC517" s="18"/>
      <c r="CD517" s="18"/>
      <c r="CE517" s="18"/>
      <c r="CF517" s="18"/>
      <c r="CG517" s="18"/>
      <c r="CH517" s="18"/>
      <c r="CI517" s="18"/>
      <c r="CJ517" s="18"/>
      <c r="CK517" s="18"/>
      <c r="CL517" s="18"/>
      <c r="CM517" s="18"/>
      <c r="CN517" s="18"/>
      <c r="CO517" s="18"/>
      <c r="CP517" s="18"/>
      <c r="CQ517" s="18"/>
      <c r="CR517" s="18"/>
      <c r="CS517" s="18"/>
      <c r="CT517" s="18"/>
      <c r="CU517" s="18"/>
      <c r="CV517" s="18"/>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row>
    <row r="518" spans="24:177" x14ac:dyDescent="0.2">
      <c r="X518" s="18"/>
      <c r="Y518" s="18"/>
      <c r="Z518" s="18"/>
      <c r="AA518" s="18"/>
      <c r="AB518" s="18"/>
      <c r="AC518" s="18"/>
      <c r="AD518" s="18"/>
      <c r="AE518" s="18"/>
      <c r="AF518" s="18"/>
      <c r="AG518" s="18"/>
      <c r="AH518" s="18"/>
      <c r="AI518" s="18"/>
      <c r="AJ518" s="18"/>
      <c r="AK518" s="18"/>
      <c r="AL518" s="18"/>
      <c r="AM518" s="18"/>
      <c r="AN518" s="18"/>
      <c r="AO518" s="18"/>
      <c r="AP518" s="18"/>
      <c r="AQ518" s="18"/>
      <c r="AR518" s="18"/>
      <c r="AS518" s="18"/>
      <c r="AT518" s="18"/>
      <c r="AU518" s="18"/>
      <c r="AV518" s="18"/>
      <c r="AW518" s="18"/>
      <c r="AX518" s="18"/>
      <c r="AY518" s="18"/>
      <c r="AZ518" s="18"/>
      <c r="BA518" s="18"/>
      <c r="BB518" s="18"/>
      <c r="BC518" s="18"/>
      <c r="BD518" s="18"/>
      <c r="BE518" s="18"/>
      <c r="BF518" s="18"/>
      <c r="BG518" s="18"/>
      <c r="BH518" s="18"/>
      <c r="BI518" s="18"/>
      <c r="BJ518" s="18"/>
      <c r="BK518" s="18"/>
      <c r="BL518" s="18"/>
      <c r="BM518" s="18"/>
      <c r="BN518" s="18"/>
      <c r="BO518" s="18"/>
      <c r="BP518" s="18"/>
      <c r="BQ518" s="18"/>
      <c r="BR518" s="18"/>
      <c r="BS518" s="18"/>
      <c r="BT518" s="18"/>
      <c r="BU518" s="18"/>
      <c r="BV518" s="18"/>
      <c r="BW518" s="18"/>
      <c r="BX518" s="18"/>
      <c r="BY518" s="18"/>
      <c r="BZ518" s="18"/>
      <c r="CA518" s="18"/>
      <c r="CB518" s="18"/>
      <c r="CC518" s="18"/>
      <c r="CD518" s="18"/>
      <c r="CE518" s="18"/>
      <c r="CF518" s="18"/>
      <c r="CG518" s="18"/>
      <c r="CH518" s="18"/>
      <c r="CI518" s="18"/>
      <c r="CJ518" s="18"/>
      <c r="CK518" s="18"/>
      <c r="CL518" s="18"/>
      <c r="CM518" s="18"/>
      <c r="CN518" s="18"/>
      <c r="CO518" s="18"/>
      <c r="CP518" s="18"/>
      <c r="CQ518" s="18"/>
      <c r="CR518" s="18"/>
      <c r="CS518" s="18"/>
      <c r="CT518" s="18"/>
      <c r="CU518" s="18"/>
      <c r="CV518" s="18"/>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row>
    <row r="519" spans="24:177" x14ac:dyDescent="0.2">
      <c r="X519" s="18"/>
      <c r="Y519" s="18"/>
      <c r="Z519" s="18"/>
      <c r="AA519" s="18"/>
      <c r="AB519" s="18"/>
      <c r="AC519" s="18"/>
      <c r="AD519" s="18"/>
      <c r="AE519" s="18"/>
      <c r="AF519" s="18"/>
      <c r="AG519" s="18"/>
      <c r="AH519" s="18"/>
      <c r="AI519" s="18"/>
      <c r="AJ519" s="18"/>
      <c r="AK519" s="18"/>
      <c r="AL519" s="18"/>
      <c r="AM519" s="18"/>
      <c r="AN519" s="18"/>
      <c r="AO519" s="18"/>
      <c r="AP519" s="18"/>
      <c r="AQ519" s="18"/>
      <c r="AR519" s="18"/>
      <c r="AS519" s="18"/>
      <c r="AT519" s="18"/>
      <c r="AU519" s="18"/>
      <c r="AV519" s="18"/>
      <c r="AW519" s="18"/>
      <c r="AX519" s="18"/>
      <c r="AY519" s="18"/>
      <c r="AZ519" s="18"/>
      <c r="BA519" s="18"/>
      <c r="BB519" s="18"/>
      <c r="BC519" s="18"/>
      <c r="BD519" s="18"/>
      <c r="BE519" s="18"/>
      <c r="BF519" s="18"/>
      <c r="BG519" s="18"/>
      <c r="BH519" s="18"/>
      <c r="BI519" s="18"/>
      <c r="BJ519" s="18"/>
      <c r="BK519" s="18"/>
      <c r="BL519" s="18"/>
      <c r="BM519" s="18"/>
      <c r="BN519" s="18"/>
      <c r="BO519" s="18"/>
      <c r="BP519" s="18"/>
      <c r="BQ519" s="18"/>
      <c r="BR519" s="18"/>
      <c r="BS519" s="18"/>
      <c r="BT519" s="18"/>
      <c r="BU519" s="18"/>
      <c r="BV519" s="18"/>
      <c r="BW519" s="18"/>
      <c r="BX519" s="18"/>
      <c r="BY519" s="18"/>
      <c r="BZ519" s="18"/>
      <c r="CA519" s="18"/>
      <c r="CB519" s="18"/>
      <c r="CC519" s="18"/>
      <c r="CD519" s="18"/>
      <c r="CE519" s="18"/>
      <c r="CF519" s="18"/>
      <c r="CG519" s="18"/>
      <c r="CH519" s="18"/>
      <c r="CI519" s="18"/>
      <c r="CJ519" s="18"/>
      <c r="CK519" s="18"/>
      <c r="CL519" s="18"/>
      <c r="CM519" s="18"/>
      <c r="CN519" s="18"/>
      <c r="CO519" s="18"/>
      <c r="CP519" s="18"/>
      <c r="CQ519" s="18"/>
      <c r="CR519" s="18"/>
      <c r="CS519" s="18"/>
      <c r="CT519" s="18"/>
      <c r="CU519" s="18"/>
      <c r="CV519" s="18"/>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row>
    <row r="520" spans="24:177" x14ac:dyDescent="0.2">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row>
    <row r="521" spans="24:177" x14ac:dyDescent="0.2">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row>
    <row r="522" spans="24:177" x14ac:dyDescent="0.2">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row>
    <row r="523" spans="24:177" x14ac:dyDescent="0.2">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row>
    <row r="524" spans="24:177" x14ac:dyDescent="0.2">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18"/>
      <c r="AW524" s="18"/>
      <c r="AX524" s="18"/>
      <c r="AY524" s="18"/>
      <c r="AZ524" s="18"/>
      <c r="BA524" s="18"/>
      <c r="BB524" s="18"/>
      <c r="BC524" s="18"/>
      <c r="BD524" s="18"/>
      <c r="BE524" s="18"/>
      <c r="BF524" s="18"/>
      <c r="BG524" s="18"/>
      <c r="BH524" s="18"/>
      <c r="BI524" s="18"/>
      <c r="BJ524" s="18"/>
      <c r="BK524" s="18"/>
      <c r="BL524" s="18"/>
      <c r="BM524" s="18"/>
      <c r="BN524" s="18"/>
      <c r="BO524" s="18"/>
      <c r="BP524" s="18"/>
      <c r="BQ524" s="18"/>
      <c r="BR524" s="18"/>
      <c r="BS524" s="18"/>
      <c r="BT524" s="18"/>
      <c r="BU524" s="18"/>
      <c r="BV524" s="18"/>
      <c r="BW524" s="18"/>
      <c r="BX524" s="18"/>
      <c r="BY524" s="18"/>
      <c r="BZ524" s="18"/>
      <c r="CA524" s="18"/>
      <c r="CB524" s="18"/>
      <c r="CC524" s="18"/>
      <c r="CD524" s="18"/>
      <c r="CE524" s="18"/>
      <c r="CF524" s="18"/>
      <c r="CG524" s="18"/>
      <c r="CH524" s="18"/>
      <c r="CI524" s="18"/>
      <c r="CJ524" s="18"/>
      <c r="CK524" s="18"/>
      <c r="CL524" s="18"/>
      <c r="CM524" s="18"/>
      <c r="CN524" s="18"/>
      <c r="CO524" s="18"/>
      <c r="CP524" s="18"/>
      <c r="CQ524" s="18"/>
      <c r="CR524" s="18"/>
      <c r="CS524" s="18"/>
      <c r="CT524" s="18"/>
      <c r="CU524" s="18"/>
      <c r="CV524" s="18"/>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c r="EL524" s="18"/>
      <c r="EM524" s="18"/>
      <c r="EN524" s="18"/>
      <c r="EO524" s="18"/>
      <c r="EP524" s="18"/>
      <c r="EQ524" s="18"/>
      <c r="ER524" s="18"/>
      <c r="ES524" s="18"/>
      <c r="ET524" s="18"/>
      <c r="EU524" s="18"/>
      <c r="EV524" s="18"/>
      <c r="EW524" s="18"/>
      <c r="EX524" s="18"/>
      <c r="EY524" s="18"/>
      <c r="EZ524" s="18"/>
      <c r="FA524" s="18"/>
      <c r="FB524" s="18"/>
      <c r="FC524" s="18"/>
      <c r="FD524" s="18"/>
      <c r="FE524" s="18"/>
      <c r="FF524" s="18"/>
      <c r="FG524" s="18"/>
      <c r="FH524" s="18"/>
      <c r="FI524" s="18"/>
      <c r="FJ524" s="18"/>
      <c r="FK524" s="18"/>
      <c r="FL524" s="18"/>
      <c r="FM524" s="18"/>
      <c r="FN524" s="18"/>
      <c r="FO524" s="18"/>
      <c r="FP524" s="18"/>
      <c r="FQ524" s="18"/>
      <c r="FR524" s="18"/>
      <c r="FS524" s="18"/>
      <c r="FT524" s="18"/>
      <c r="FU524" s="18"/>
    </row>
    <row r="525" spans="24:177" x14ac:dyDescent="0.2">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row>
    <row r="526" spans="24:177" x14ac:dyDescent="0.2">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row>
    <row r="527" spans="24:177" x14ac:dyDescent="0.2">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row>
    <row r="528" spans="24:177" x14ac:dyDescent="0.2">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row>
    <row r="529" spans="24:177" x14ac:dyDescent="0.2">
      <c r="X529" s="18"/>
      <c r="Y529" s="18"/>
      <c r="Z529" s="18"/>
      <c r="AA529" s="18"/>
      <c r="AB529" s="18"/>
      <c r="AC529" s="18"/>
      <c r="AD529" s="18"/>
      <c r="AE529" s="18"/>
      <c r="AF529" s="18"/>
      <c r="AG529" s="18"/>
      <c r="AH529" s="18"/>
      <c r="AI529" s="18"/>
      <c r="AJ529" s="18"/>
      <c r="AK529" s="18"/>
      <c r="AL529" s="18"/>
      <c r="AM529" s="18"/>
      <c r="AN529" s="18"/>
      <c r="AO529" s="18"/>
      <c r="AP529" s="18"/>
      <c r="AQ529" s="18"/>
      <c r="AR529" s="18"/>
      <c r="AS529" s="18"/>
      <c r="AT529" s="18"/>
      <c r="AU529" s="18"/>
      <c r="AV529" s="18"/>
      <c r="AW529" s="18"/>
      <c r="AX529" s="18"/>
      <c r="AY529" s="18"/>
      <c r="AZ529" s="18"/>
      <c r="BA529" s="18"/>
      <c r="BB529" s="18"/>
      <c r="BC529" s="18"/>
      <c r="BD529" s="18"/>
      <c r="BE529" s="18"/>
      <c r="BF529" s="18"/>
      <c r="BG529" s="18"/>
      <c r="BH529" s="18"/>
      <c r="BI529" s="18"/>
      <c r="BJ529" s="18"/>
      <c r="BK529" s="18"/>
      <c r="BL529" s="18"/>
      <c r="BM529" s="18"/>
      <c r="BN529" s="18"/>
      <c r="BO529" s="18"/>
      <c r="BP529" s="18"/>
      <c r="BQ529" s="18"/>
      <c r="BR529" s="18"/>
      <c r="BS529" s="18"/>
      <c r="BT529" s="18"/>
      <c r="BU529" s="18"/>
      <c r="BV529" s="18"/>
      <c r="BW529" s="18"/>
      <c r="BX529" s="18"/>
      <c r="BY529" s="18"/>
      <c r="BZ529" s="18"/>
      <c r="CA529" s="18"/>
      <c r="CB529" s="18"/>
      <c r="CC529" s="18"/>
      <c r="CD529" s="18"/>
      <c r="CE529" s="18"/>
      <c r="CF529" s="18"/>
      <c r="CG529" s="18"/>
      <c r="CH529" s="18"/>
      <c r="CI529" s="18"/>
      <c r="CJ529" s="18"/>
      <c r="CK529" s="18"/>
      <c r="CL529" s="18"/>
      <c r="CM529" s="18"/>
      <c r="CN529" s="18"/>
      <c r="CO529" s="18"/>
      <c r="CP529" s="18"/>
      <c r="CQ529" s="18"/>
      <c r="CR529" s="18"/>
      <c r="CS529" s="18"/>
      <c r="CT529" s="18"/>
      <c r="CU529" s="18"/>
      <c r="CV529" s="18"/>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row>
    <row r="530" spans="24:177" x14ac:dyDescent="0.2">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row>
    <row r="531" spans="24:177" x14ac:dyDescent="0.2">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row>
    <row r="532" spans="24:177" x14ac:dyDescent="0.2">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row>
    <row r="533" spans="24:177" x14ac:dyDescent="0.2">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row>
    <row r="534" spans="24:177" x14ac:dyDescent="0.2">
      <c r="X534" s="18"/>
      <c r="Y534" s="18"/>
      <c r="Z534" s="18"/>
      <c r="AA534" s="18"/>
      <c r="AB534" s="18"/>
      <c r="AC534" s="18"/>
      <c r="AD534" s="18"/>
      <c r="AE534" s="18"/>
      <c r="AF534" s="18"/>
      <c r="AG534" s="18"/>
      <c r="AH534" s="18"/>
      <c r="AI534" s="18"/>
      <c r="AJ534" s="18"/>
      <c r="AK534" s="18"/>
      <c r="AL534" s="18"/>
      <c r="AM534" s="18"/>
      <c r="AN534" s="18"/>
      <c r="AO534" s="18"/>
      <c r="AP534" s="18"/>
      <c r="AQ534" s="18"/>
      <c r="AR534" s="18"/>
      <c r="AS534" s="18"/>
      <c r="AT534" s="18"/>
      <c r="AU534" s="18"/>
      <c r="AV534" s="18"/>
      <c r="AW534" s="18"/>
      <c r="AX534" s="18"/>
      <c r="AY534" s="18"/>
      <c r="AZ534" s="18"/>
      <c r="BA534" s="18"/>
      <c r="BB534" s="18"/>
      <c r="BC534" s="18"/>
      <c r="BD534" s="18"/>
      <c r="BE534" s="18"/>
      <c r="BF534" s="18"/>
      <c r="BG534" s="18"/>
      <c r="BH534" s="18"/>
      <c r="BI534" s="18"/>
      <c r="BJ534" s="18"/>
      <c r="BK534" s="18"/>
      <c r="BL534" s="18"/>
      <c r="BM534" s="18"/>
      <c r="BN534" s="18"/>
      <c r="BO534" s="18"/>
      <c r="BP534" s="18"/>
      <c r="BQ534" s="18"/>
      <c r="BR534" s="18"/>
      <c r="BS534" s="18"/>
      <c r="BT534" s="18"/>
      <c r="BU534" s="18"/>
      <c r="BV534" s="18"/>
      <c r="BW534" s="18"/>
      <c r="BX534" s="18"/>
      <c r="BY534" s="18"/>
      <c r="BZ534" s="18"/>
      <c r="CA534" s="18"/>
      <c r="CB534" s="18"/>
      <c r="CC534" s="18"/>
      <c r="CD534" s="18"/>
      <c r="CE534" s="18"/>
      <c r="CF534" s="18"/>
      <c r="CG534" s="18"/>
      <c r="CH534" s="18"/>
      <c r="CI534" s="18"/>
      <c r="CJ534" s="18"/>
      <c r="CK534" s="18"/>
      <c r="CL534" s="18"/>
      <c r="CM534" s="18"/>
      <c r="CN534" s="18"/>
      <c r="CO534" s="18"/>
      <c r="CP534" s="18"/>
      <c r="CQ534" s="18"/>
      <c r="CR534" s="18"/>
      <c r="CS534" s="18"/>
      <c r="CT534" s="18"/>
      <c r="CU534" s="18"/>
      <c r="CV534" s="18"/>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row>
    <row r="535" spans="24:177" x14ac:dyDescent="0.2">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row>
    <row r="536" spans="24:177" x14ac:dyDescent="0.2">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row>
    <row r="537" spans="24:177" x14ac:dyDescent="0.2">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row>
    <row r="538" spans="24:177" x14ac:dyDescent="0.2">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row>
    <row r="539" spans="24:177" x14ac:dyDescent="0.2">
      <c r="X539" s="18"/>
      <c r="Y539" s="18"/>
      <c r="Z539" s="18"/>
      <c r="AA539" s="18"/>
      <c r="AB539" s="18"/>
      <c r="AC539" s="18"/>
      <c r="AD539" s="18"/>
      <c r="AE539" s="18"/>
      <c r="AF539" s="18"/>
      <c r="AG539" s="18"/>
      <c r="AH539" s="18"/>
      <c r="AI539" s="18"/>
      <c r="AJ539" s="18"/>
      <c r="AK539" s="18"/>
      <c r="AL539" s="18"/>
      <c r="AM539" s="18"/>
      <c r="AN539" s="18"/>
      <c r="AO539" s="18"/>
      <c r="AP539" s="18"/>
      <c r="AQ539" s="18"/>
      <c r="AR539" s="18"/>
      <c r="AS539" s="18"/>
      <c r="AT539" s="18"/>
      <c r="AU539" s="18"/>
      <c r="AV539" s="18"/>
      <c r="AW539" s="18"/>
      <c r="AX539" s="18"/>
      <c r="AY539" s="18"/>
      <c r="AZ539" s="18"/>
      <c r="BA539" s="18"/>
      <c r="BB539" s="18"/>
      <c r="BC539" s="18"/>
      <c r="BD539" s="18"/>
      <c r="BE539" s="18"/>
      <c r="BF539" s="18"/>
      <c r="BG539" s="18"/>
      <c r="BH539" s="18"/>
      <c r="BI539" s="18"/>
      <c r="BJ539" s="18"/>
      <c r="BK539" s="18"/>
      <c r="BL539" s="18"/>
      <c r="BM539" s="18"/>
      <c r="BN539" s="18"/>
      <c r="BO539" s="18"/>
      <c r="BP539" s="18"/>
      <c r="BQ539" s="18"/>
      <c r="BR539" s="18"/>
      <c r="BS539" s="18"/>
      <c r="BT539" s="18"/>
      <c r="BU539" s="18"/>
      <c r="BV539" s="18"/>
      <c r="BW539" s="18"/>
      <c r="BX539" s="18"/>
      <c r="BY539" s="18"/>
      <c r="BZ539" s="18"/>
      <c r="CA539" s="18"/>
      <c r="CB539" s="18"/>
      <c r="CC539" s="18"/>
      <c r="CD539" s="18"/>
      <c r="CE539" s="18"/>
      <c r="CF539" s="18"/>
      <c r="CG539" s="18"/>
      <c r="CH539" s="18"/>
      <c r="CI539" s="18"/>
      <c r="CJ539" s="18"/>
      <c r="CK539" s="18"/>
      <c r="CL539" s="18"/>
      <c r="CM539" s="18"/>
      <c r="CN539" s="18"/>
      <c r="CO539" s="18"/>
      <c r="CP539" s="18"/>
      <c r="CQ539" s="18"/>
      <c r="CR539" s="18"/>
      <c r="CS539" s="18"/>
      <c r="CT539" s="18"/>
      <c r="CU539" s="18"/>
      <c r="CV539" s="18"/>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c r="EL539" s="18"/>
      <c r="EM539" s="18"/>
      <c r="EN539" s="18"/>
      <c r="EO539" s="18"/>
      <c r="EP539" s="18"/>
      <c r="EQ539" s="18"/>
      <c r="ER539" s="18"/>
      <c r="ES539" s="18"/>
      <c r="ET539" s="18"/>
      <c r="EU539" s="18"/>
      <c r="EV539" s="18"/>
      <c r="EW539" s="18"/>
      <c r="EX539" s="18"/>
      <c r="EY539" s="18"/>
      <c r="EZ539" s="18"/>
      <c r="FA539" s="18"/>
      <c r="FB539" s="18"/>
      <c r="FC539" s="18"/>
      <c r="FD539" s="18"/>
      <c r="FE539" s="18"/>
      <c r="FF539" s="18"/>
      <c r="FG539" s="18"/>
      <c r="FH539" s="18"/>
      <c r="FI539" s="18"/>
      <c r="FJ539" s="18"/>
      <c r="FK539" s="18"/>
      <c r="FL539" s="18"/>
      <c r="FM539" s="18"/>
      <c r="FN539" s="18"/>
      <c r="FO539" s="18"/>
      <c r="FP539" s="18"/>
      <c r="FQ539" s="18"/>
      <c r="FR539" s="18"/>
      <c r="FS539" s="18"/>
      <c r="FT539" s="18"/>
      <c r="FU539" s="18"/>
    </row>
    <row r="540" spans="24:177" x14ac:dyDescent="0.2">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row>
    <row r="541" spans="24:177" x14ac:dyDescent="0.2">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row>
    <row r="542" spans="24:177" x14ac:dyDescent="0.2">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row>
    <row r="543" spans="24:177" x14ac:dyDescent="0.2">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row>
    <row r="544" spans="24:177" x14ac:dyDescent="0.2">
      <c r="X544" s="18"/>
      <c r="Y544" s="18"/>
      <c r="Z544" s="18"/>
      <c r="AA544" s="18"/>
      <c r="AB544" s="18"/>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18"/>
      <c r="BF544" s="18"/>
      <c r="BG544" s="18"/>
      <c r="BH544" s="18"/>
      <c r="BI544" s="18"/>
      <c r="BJ544" s="18"/>
      <c r="BK544" s="18"/>
      <c r="BL544" s="18"/>
      <c r="BM544" s="18"/>
      <c r="BN544" s="18"/>
      <c r="BO544" s="18"/>
      <c r="BP544" s="18"/>
      <c r="BQ544" s="18"/>
      <c r="BR544" s="18"/>
      <c r="BS544" s="18"/>
      <c r="BT544" s="18"/>
      <c r="BU544" s="18"/>
      <c r="BV544" s="18"/>
      <c r="BW544" s="18"/>
      <c r="BX544" s="18"/>
      <c r="BY544" s="18"/>
      <c r="BZ544" s="18"/>
      <c r="CA544" s="18"/>
      <c r="CB544" s="18"/>
      <c r="CC544" s="18"/>
      <c r="CD544" s="18"/>
      <c r="CE544" s="18"/>
      <c r="CF544" s="18"/>
      <c r="CG544" s="18"/>
      <c r="CH544" s="18"/>
      <c r="CI544" s="18"/>
      <c r="CJ544" s="18"/>
      <c r="CK544" s="18"/>
      <c r="CL544" s="18"/>
      <c r="CM544" s="18"/>
      <c r="CN544" s="18"/>
      <c r="CO544" s="18"/>
      <c r="CP544" s="18"/>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c r="EL544" s="18"/>
      <c r="EM544" s="18"/>
      <c r="EN544" s="18"/>
      <c r="EO544" s="18"/>
      <c r="EP544" s="18"/>
      <c r="EQ544" s="18"/>
      <c r="ER544" s="18"/>
      <c r="ES544" s="18"/>
      <c r="ET544" s="18"/>
      <c r="EU544" s="18"/>
      <c r="EV544" s="18"/>
      <c r="EW544" s="18"/>
      <c r="EX544" s="18"/>
      <c r="EY544" s="18"/>
      <c r="EZ544" s="18"/>
      <c r="FA544" s="18"/>
      <c r="FB544" s="18"/>
      <c r="FC544" s="18"/>
      <c r="FD544" s="18"/>
      <c r="FE544" s="18"/>
      <c r="FF544" s="18"/>
      <c r="FG544" s="18"/>
      <c r="FH544" s="18"/>
      <c r="FI544" s="18"/>
      <c r="FJ544" s="18"/>
      <c r="FK544" s="18"/>
      <c r="FL544" s="18"/>
      <c r="FM544" s="18"/>
      <c r="FN544" s="18"/>
      <c r="FO544" s="18"/>
      <c r="FP544" s="18"/>
      <c r="FQ544" s="18"/>
      <c r="FR544" s="18"/>
      <c r="FS544" s="18"/>
      <c r="FT544" s="18"/>
      <c r="FU544" s="18"/>
    </row>
    <row r="545" spans="24:177" x14ac:dyDescent="0.2">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row>
    <row r="546" spans="24:177" x14ac:dyDescent="0.2">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row>
    <row r="547" spans="24:177" x14ac:dyDescent="0.2">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row>
    <row r="548" spans="24:177" x14ac:dyDescent="0.2">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row>
    <row r="549" spans="24:177" x14ac:dyDescent="0.2">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row>
    <row r="550" spans="24:177" x14ac:dyDescent="0.2">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row>
    <row r="551" spans="24:177" x14ac:dyDescent="0.2">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row>
    <row r="552" spans="24:177" x14ac:dyDescent="0.2">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row>
    <row r="553" spans="24:177" x14ac:dyDescent="0.2">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row>
    <row r="554" spans="24:177" x14ac:dyDescent="0.2">
      <c r="X554" s="18"/>
      <c r="Y554" s="18"/>
      <c r="Z554" s="18"/>
      <c r="AA554" s="18"/>
      <c r="AB554" s="18"/>
      <c r="AC554" s="18"/>
      <c r="AD554" s="18"/>
      <c r="AE554" s="18"/>
      <c r="AF554" s="18"/>
      <c r="AG554" s="18"/>
      <c r="AH554" s="18"/>
      <c r="AI554" s="18"/>
      <c r="AJ554" s="18"/>
      <c r="AK554" s="18"/>
      <c r="AL554" s="18"/>
      <c r="AM554" s="18"/>
      <c r="AN554" s="18"/>
      <c r="AO554" s="18"/>
      <c r="AP554" s="18"/>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8"/>
      <c r="BT554" s="18"/>
      <c r="BU554" s="18"/>
      <c r="BV554" s="18"/>
      <c r="BW554" s="18"/>
      <c r="BX554" s="18"/>
      <c r="BY554" s="18"/>
      <c r="BZ554" s="18"/>
      <c r="CA554" s="18"/>
      <c r="CB554" s="18"/>
      <c r="CC554" s="18"/>
      <c r="CD554" s="18"/>
      <c r="CE554" s="18"/>
      <c r="CF554" s="18"/>
      <c r="CG554" s="18"/>
      <c r="CH554" s="18"/>
      <c r="CI554" s="18"/>
      <c r="CJ554" s="18"/>
      <c r="CK554" s="18"/>
      <c r="CL554" s="18"/>
      <c r="CM554" s="18"/>
      <c r="CN554" s="18"/>
      <c r="CO554" s="18"/>
      <c r="CP554" s="18"/>
      <c r="CQ554" s="18"/>
      <c r="CR554" s="18"/>
      <c r="CS554" s="18"/>
      <c r="CT554" s="18"/>
      <c r="CU554" s="18"/>
      <c r="CV554" s="18"/>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c r="EL554" s="18"/>
      <c r="EM554" s="18"/>
      <c r="EN554" s="18"/>
      <c r="EO554" s="18"/>
      <c r="EP554" s="18"/>
      <c r="EQ554" s="18"/>
      <c r="ER554" s="18"/>
      <c r="ES554" s="18"/>
      <c r="ET554" s="18"/>
      <c r="EU554" s="18"/>
      <c r="EV554" s="18"/>
      <c r="EW554" s="18"/>
      <c r="EX554" s="18"/>
      <c r="EY554" s="18"/>
      <c r="EZ554" s="18"/>
      <c r="FA554" s="18"/>
      <c r="FB554" s="18"/>
      <c r="FC554" s="18"/>
      <c r="FD554" s="18"/>
      <c r="FE554" s="18"/>
      <c r="FF554" s="18"/>
      <c r="FG554" s="18"/>
      <c r="FH554" s="18"/>
      <c r="FI554" s="18"/>
      <c r="FJ554" s="18"/>
      <c r="FK554" s="18"/>
      <c r="FL554" s="18"/>
      <c r="FM554" s="18"/>
      <c r="FN554" s="18"/>
      <c r="FO554" s="18"/>
      <c r="FP554" s="18"/>
      <c r="FQ554" s="18"/>
      <c r="FR554" s="18"/>
      <c r="FS554" s="18"/>
      <c r="FT554" s="18"/>
      <c r="FU554" s="18"/>
    </row>
    <row r="555" spans="24:177" x14ac:dyDescent="0.2">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row>
    <row r="556" spans="24:177" x14ac:dyDescent="0.2">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row>
    <row r="557" spans="24:177" x14ac:dyDescent="0.2">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row>
    <row r="558" spans="24:177" x14ac:dyDescent="0.2">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row>
    <row r="559" spans="24:177" x14ac:dyDescent="0.2">
      <c r="X559" s="18"/>
      <c r="Y559" s="18"/>
      <c r="Z559" s="18"/>
      <c r="AA559" s="18"/>
      <c r="AB559" s="18"/>
      <c r="AC559" s="18"/>
      <c r="AD559" s="18"/>
      <c r="AE559" s="18"/>
      <c r="AF559" s="18"/>
      <c r="AG559" s="18"/>
      <c r="AH559" s="18"/>
      <c r="AI559" s="18"/>
      <c r="AJ559" s="18"/>
      <c r="AK559" s="18"/>
      <c r="AL559" s="18"/>
      <c r="AM559" s="18"/>
      <c r="AN559" s="18"/>
      <c r="AO559" s="18"/>
      <c r="AP559" s="18"/>
      <c r="AQ559" s="18"/>
      <c r="AR559" s="18"/>
      <c r="AS559" s="18"/>
      <c r="AT559" s="18"/>
      <c r="AU559" s="18"/>
      <c r="AV559" s="18"/>
      <c r="AW559" s="18"/>
      <c r="AX559" s="18"/>
      <c r="AY559" s="18"/>
      <c r="AZ559" s="18"/>
      <c r="BA559" s="18"/>
      <c r="BB559" s="18"/>
      <c r="BC559" s="18"/>
      <c r="BD559" s="18"/>
      <c r="BE559" s="18"/>
      <c r="BF559" s="18"/>
      <c r="BG559" s="18"/>
      <c r="BH559" s="18"/>
      <c r="BI559" s="18"/>
      <c r="BJ559" s="18"/>
      <c r="BK559" s="18"/>
      <c r="BL559" s="18"/>
      <c r="BM559" s="18"/>
      <c r="BN559" s="18"/>
      <c r="BO559" s="18"/>
      <c r="BP559" s="18"/>
      <c r="BQ559" s="18"/>
      <c r="BR559" s="18"/>
      <c r="BS559" s="18"/>
      <c r="BT559" s="18"/>
      <c r="BU559" s="18"/>
      <c r="BV559" s="18"/>
      <c r="BW559" s="18"/>
      <c r="BX559" s="18"/>
      <c r="BY559" s="18"/>
      <c r="BZ559" s="18"/>
      <c r="CA559" s="18"/>
      <c r="CB559" s="18"/>
      <c r="CC559" s="18"/>
      <c r="CD559" s="18"/>
      <c r="CE559" s="18"/>
      <c r="CF559" s="18"/>
      <c r="CG559" s="18"/>
      <c r="CH559" s="18"/>
      <c r="CI559" s="18"/>
      <c r="CJ559" s="18"/>
      <c r="CK559" s="18"/>
      <c r="CL559" s="18"/>
      <c r="CM559" s="18"/>
      <c r="CN559" s="18"/>
      <c r="CO559" s="18"/>
      <c r="CP559" s="18"/>
      <c r="CQ559" s="18"/>
      <c r="CR559" s="18"/>
      <c r="CS559" s="18"/>
      <c r="CT559" s="18"/>
      <c r="CU559" s="18"/>
      <c r="CV559" s="18"/>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c r="EL559" s="18"/>
      <c r="EM559" s="18"/>
      <c r="EN559" s="18"/>
      <c r="EO559" s="18"/>
      <c r="EP559" s="18"/>
      <c r="EQ559" s="18"/>
      <c r="ER559" s="18"/>
      <c r="ES559" s="18"/>
      <c r="ET559" s="18"/>
      <c r="EU559" s="18"/>
      <c r="EV559" s="18"/>
      <c r="EW559" s="18"/>
      <c r="EX559" s="18"/>
      <c r="EY559" s="18"/>
      <c r="EZ559" s="18"/>
      <c r="FA559" s="18"/>
      <c r="FB559" s="18"/>
      <c r="FC559" s="18"/>
      <c r="FD559" s="18"/>
      <c r="FE559" s="18"/>
      <c r="FF559" s="18"/>
      <c r="FG559" s="18"/>
      <c r="FH559" s="18"/>
      <c r="FI559" s="18"/>
      <c r="FJ559" s="18"/>
      <c r="FK559" s="18"/>
      <c r="FL559" s="18"/>
      <c r="FM559" s="18"/>
      <c r="FN559" s="18"/>
      <c r="FO559" s="18"/>
      <c r="FP559" s="18"/>
      <c r="FQ559" s="18"/>
      <c r="FR559" s="18"/>
      <c r="FS559" s="18"/>
      <c r="FT559" s="18"/>
      <c r="FU559" s="18"/>
    </row>
    <row r="560" spans="24:177" x14ac:dyDescent="0.2">
      <c r="X560" s="18"/>
      <c r="Y560" s="18"/>
      <c r="Z560" s="18"/>
      <c r="AA560" s="18"/>
      <c r="AB560" s="18"/>
      <c r="AC560" s="18"/>
      <c r="AD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8"/>
      <c r="CC560" s="18"/>
      <c r="CD560" s="18"/>
      <c r="CE560" s="18"/>
      <c r="CF560" s="18"/>
      <c r="CG560" s="18"/>
      <c r="CH560" s="18"/>
      <c r="CI560" s="18"/>
      <c r="CJ560" s="18"/>
      <c r="CK560" s="18"/>
      <c r="CL560" s="18"/>
      <c r="CM560" s="18"/>
      <c r="CN560" s="18"/>
      <c r="CO560" s="18"/>
      <c r="CP560" s="18"/>
      <c r="CQ560" s="18"/>
      <c r="CR560" s="18"/>
      <c r="CS560" s="18"/>
      <c r="CT560" s="18"/>
      <c r="CU560" s="18"/>
      <c r="CV560" s="18"/>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row>
    <row r="561" spans="24:177" x14ac:dyDescent="0.2">
      <c r="X561" s="18"/>
      <c r="Y561" s="18"/>
      <c r="Z561" s="18"/>
      <c r="AA561" s="18"/>
      <c r="AB561" s="18"/>
      <c r="AC561" s="18"/>
      <c r="AD561" s="18"/>
      <c r="AE561" s="18"/>
      <c r="AF561" s="18"/>
      <c r="AG561" s="18"/>
      <c r="AH561" s="18"/>
      <c r="AI561" s="18"/>
      <c r="AJ561" s="18"/>
      <c r="AK561" s="18"/>
      <c r="AL561" s="18"/>
      <c r="AM561" s="18"/>
      <c r="AN561" s="18"/>
      <c r="AO561" s="18"/>
      <c r="AP561" s="18"/>
      <c r="AQ561" s="18"/>
      <c r="AR561" s="18"/>
      <c r="AS561" s="18"/>
      <c r="AT561" s="18"/>
      <c r="AU561" s="18"/>
      <c r="AV561" s="18"/>
      <c r="AW561" s="18"/>
      <c r="AX561" s="18"/>
      <c r="AY561" s="18"/>
      <c r="AZ561" s="18"/>
      <c r="BA561" s="18"/>
      <c r="BB561" s="18"/>
      <c r="BC561" s="18"/>
      <c r="BD561" s="18"/>
      <c r="BE561" s="18"/>
      <c r="BF561" s="18"/>
      <c r="BG561" s="18"/>
      <c r="BH561" s="18"/>
      <c r="BI561" s="18"/>
      <c r="BJ561" s="18"/>
      <c r="BK561" s="18"/>
      <c r="BL561" s="18"/>
      <c r="BM561" s="18"/>
      <c r="BN561" s="18"/>
      <c r="BO561" s="18"/>
      <c r="BP561" s="18"/>
      <c r="BQ561" s="18"/>
      <c r="BR561" s="18"/>
      <c r="BS561" s="18"/>
      <c r="BT561" s="18"/>
      <c r="BU561" s="18"/>
      <c r="BV561" s="18"/>
      <c r="BW561" s="18"/>
      <c r="BX561" s="18"/>
      <c r="BY561" s="18"/>
      <c r="BZ561" s="18"/>
      <c r="CA561" s="18"/>
      <c r="CB561" s="18"/>
      <c r="CC561" s="18"/>
      <c r="CD561" s="18"/>
      <c r="CE561" s="18"/>
      <c r="CF561" s="18"/>
      <c r="CG561" s="18"/>
      <c r="CH561" s="18"/>
      <c r="CI561" s="18"/>
      <c r="CJ561" s="18"/>
      <c r="CK561" s="18"/>
      <c r="CL561" s="18"/>
      <c r="CM561" s="18"/>
      <c r="CN561" s="18"/>
      <c r="CO561" s="18"/>
      <c r="CP561" s="18"/>
      <c r="CQ561" s="18"/>
      <c r="CR561" s="18"/>
      <c r="CS561" s="18"/>
      <c r="CT561" s="18"/>
      <c r="CU561" s="18"/>
      <c r="CV561" s="18"/>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row>
    <row r="562" spans="24:177" x14ac:dyDescent="0.2">
      <c r="X562" s="18"/>
      <c r="Y562" s="18"/>
      <c r="Z562" s="18"/>
      <c r="AA562" s="18"/>
      <c r="AB562" s="18"/>
      <c r="AC562" s="18"/>
      <c r="AD562" s="18"/>
      <c r="AE562" s="18"/>
      <c r="AF562" s="18"/>
      <c r="AG562" s="18"/>
      <c r="AH562" s="18"/>
      <c r="AI562" s="18"/>
      <c r="AJ562" s="18"/>
      <c r="AK562" s="18"/>
      <c r="AL562" s="18"/>
      <c r="AM562" s="18"/>
      <c r="AN562" s="18"/>
      <c r="AO562" s="18"/>
      <c r="AP562" s="18"/>
      <c r="AQ562" s="18"/>
      <c r="AR562" s="18"/>
      <c r="AS562" s="18"/>
      <c r="AT562" s="18"/>
      <c r="AU562" s="18"/>
      <c r="AV562" s="18"/>
      <c r="AW562" s="18"/>
      <c r="AX562" s="18"/>
      <c r="AY562" s="18"/>
      <c r="AZ562" s="18"/>
      <c r="BA562" s="18"/>
      <c r="BB562" s="18"/>
      <c r="BC562" s="18"/>
      <c r="BD562" s="18"/>
      <c r="BE562" s="18"/>
      <c r="BF562" s="18"/>
      <c r="BG562" s="18"/>
      <c r="BH562" s="18"/>
      <c r="BI562" s="18"/>
      <c r="BJ562" s="18"/>
      <c r="BK562" s="18"/>
      <c r="BL562" s="18"/>
      <c r="BM562" s="18"/>
      <c r="BN562" s="18"/>
      <c r="BO562" s="18"/>
      <c r="BP562" s="18"/>
      <c r="BQ562" s="18"/>
      <c r="BR562" s="18"/>
      <c r="BS562" s="18"/>
      <c r="BT562" s="18"/>
      <c r="BU562" s="18"/>
      <c r="BV562" s="18"/>
      <c r="BW562" s="18"/>
      <c r="BX562" s="18"/>
      <c r="BY562" s="18"/>
      <c r="BZ562" s="18"/>
      <c r="CA562" s="18"/>
      <c r="CB562" s="18"/>
      <c r="CC562" s="18"/>
      <c r="CD562" s="18"/>
      <c r="CE562" s="18"/>
      <c r="CF562" s="18"/>
      <c r="CG562" s="18"/>
      <c r="CH562" s="18"/>
      <c r="CI562" s="18"/>
      <c r="CJ562" s="18"/>
      <c r="CK562" s="18"/>
      <c r="CL562" s="18"/>
      <c r="CM562" s="18"/>
      <c r="CN562" s="18"/>
      <c r="CO562" s="18"/>
      <c r="CP562" s="18"/>
      <c r="CQ562" s="18"/>
      <c r="CR562" s="18"/>
      <c r="CS562" s="18"/>
      <c r="CT562" s="18"/>
      <c r="CU562" s="18"/>
      <c r="CV562" s="18"/>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row>
    <row r="563" spans="24:177" x14ac:dyDescent="0.2">
      <c r="X563" s="18"/>
      <c r="Y563" s="18"/>
      <c r="Z563" s="18"/>
      <c r="AA563" s="18"/>
      <c r="AB563" s="18"/>
      <c r="AC563" s="18"/>
      <c r="AD563" s="18"/>
      <c r="AE563" s="18"/>
      <c r="AF563" s="18"/>
      <c r="AG563" s="18"/>
      <c r="AH563" s="18"/>
      <c r="AI563" s="18"/>
      <c r="AJ563" s="18"/>
      <c r="AK563" s="18"/>
      <c r="AL563" s="18"/>
      <c r="AM563" s="18"/>
      <c r="AN563" s="18"/>
      <c r="AO563" s="18"/>
      <c r="AP563" s="18"/>
      <c r="AQ563" s="18"/>
      <c r="AR563" s="18"/>
      <c r="AS563" s="18"/>
      <c r="AT563" s="18"/>
      <c r="AU563" s="18"/>
      <c r="AV563" s="18"/>
      <c r="AW563" s="18"/>
      <c r="AX563" s="18"/>
      <c r="AY563" s="18"/>
      <c r="AZ563" s="18"/>
      <c r="BA563" s="18"/>
      <c r="BB563" s="18"/>
      <c r="BC563" s="18"/>
      <c r="BD563" s="18"/>
      <c r="BE563" s="18"/>
      <c r="BF563" s="18"/>
      <c r="BG563" s="18"/>
      <c r="BH563" s="18"/>
      <c r="BI563" s="18"/>
      <c r="BJ563" s="18"/>
      <c r="BK563" s="18"/>
      <c r="BL563" s="18"/>
      <c r="BM563" s="18"/>
      <c r="BN563" s="18"/>
      <c r="BO563" s="18"/>
      <c r="BP563" s="18"/>
      <c r="BQ563" s="18"/>
      <c r="BR563" s="18"/>
      <c r="BS563" s="18"/>
      <c r="BT563" s="18"/>
      <c r="BU563" s="18"/>
      <c r="BV563" s="18"/>
      <c r="BW563" s="18"/>
      <c r="BX563" s="18"/>
      <c r="BY563" s="18"/>
      <c r="BZ563" s="18"/>
      <c r="CA563" s="18"/>
      <c r="CB563" s="18"/>
      <c r="CC563" s="18"/>
      <c r="CD563" s="18"/>
      <c r="CE563" s="18"/>
      <c r="CF563" s="18"/>
      <c r="CG563" s="18"/>
      <c r="CH563" s="18"/>
      <c r="CI563" s="18"/>
      <c r="CJ563" s="18"/>
      <c r="CK563" s="18"/>
      <c r="CL563" s="18"/>
      <c r="CM563" s="18"/>
      <c r="CN563" s="18"/>
      <c r="CO563" s="18"/>
      <c r="CP563" s="18"/>
      <c r="CQ563" s="18"/>
      <c r="CR563" s="18"/>
      <c r="CS563" s="18"/>
      <c r="CT563" s="18"/>
      <c r="CU563" s="18"/>
      <c r="CV563" s="18"/>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row>
    <row r="564" spans="24:177" x14ac:dyDescent="0.2">
      <c r="X564" s="18"/>
      <c r="Y564" s="18"/>
      <c r="Z564" s="18"/>
      <c r="AA564" s="18"/>
      <c r="AB564" s="18"/>
      <c r="AC564" s="18"/>
      <c r="AD564" s="18"/>
      <c r="AE564" s="18"/>
      <c r="AF564" s="18"/>
      <c r="AG564" s="18"/>
      <c r="AH564" s="18"/>
      <c r="AI564" s="18"/>
      <c r="AJ564" s="18"/>
      <c r="AK564" s="18"/>
      <c r="AL564" s="18"/>
      <c r="AM564" s="18"/>
      <c r="AN564" s="18"/>
      <c r="AO564" s="18"/>
      <c r="AP564" s="18"/>
      <c r="AQ564" s="18"/>
      <c r="AR564" s="18"/>
      <c r="AS564" s="18"/>
      <c r="AT564" s="18"/>
      <c r="AU564" s="18"/>
      <c r="AV564" s="18"/>
      <c r="AW564" s="18"/>
      <c r="AX564" s="18"/>
      <c r="AY564" s="18"/>
      <c r="AZ564" s="18"/>
      <c r="BA564" s="18"/>
      <c r="BB564" s="18"/>
      <c r="BC564" s="18"/>
      <c r="BD564" s="18"/>
      <c r="BE564" s="18"/>
      <c r="BF564" s="18"/>
      <c r="BG564" s="18"/>
      <c r="BH564" s="18"/>
      <c r="BI564" s="18"/>
      <c r="BJ564" s="18"/>
      <c r="BK564" s="18"/>
      <c r="BL564" s="18"/>
      <c r="BM564" s="18"/>
      <c r="BN564" s="18"/>
      <c r="BO564" s="18"/>
      <c r="BP564" s="18"/>
      <c r="BQ564" s="18"/>
      <c r="BR564" s="18"/>
      <c r="BS564" s="18"/>
      <c r="BT564" s="18"/>
      <c r="BU564" s="18"/>
      <c r="BV564" s="18"/>
      <c r="BW564" s="18"/>
      <c r="BX564" s="18"/>
      <c r="BY564" s="18"/>
      <c r="BZ564" s="18"/>
      <c r="CA564" s="18"/>
      <c r="CB564" s="18"/>
      <c r="CC564" s="18"/>
      <c r="CD564" s="18"/>
      <c r="CE564" s="18"/>
      <c r="CF564" s="18"/>
      <c r="CG564" s="18"/>
      <c r="CH564" s="18"/>
      <c r="CI564" s="18"/>
      <c r="CJ564" s="18"/>
      <c r="CK564" s="18"/>
      <c r="CL564" s="18"/>
      <c r="CM564" s="18"/>
      <c r="CN564" s="18"/>
      <c r="CO564" s="18"/>
      <c r="CP564" s="18"/>
      <c r="CQ564" s="18"/>
      <c r="CR564" s="18"/>
      <c r="CS564" s="18"/>
      <c r="CT564" s="18"/>
      <c r="CU564" s="18"/>
      <c r="CV564" s="18"/>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row>
    <row r="565" spans="24:177" x14ac:dyDescent="0.2">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c r="AY565" s="18"/>
      <c r="AZ565" s="18"/>
      <c r="BA565" s="18"/>
      <c r="BB565" s="18"/>
      <c r="BC565" s="18"/>
      <c r="BD565" s="18"/>
      <c r="BE565" s="18"/>
      <c r="BF565" s="18"/>
      <c r="BG565" s="18"/>
      <c r="BH565" s="18"/>
      <c r="BI565" s="18"/>
      <c r="BJ565" s="18"/>
      <c r="BK565" s="18"/>
      <c r="BL565" s="18"/>
      <c r="BM565" s="18"/>
      <c r="BN565" s="18"/>
      <c r="BO565" s="18"/>
      <c r="BP565" s="18"/>
      <c r="BQ565" s="18"/>
      <c r="BR565" s="18"/>
      <c r="BS565" s="18"/>
      <c r="BT565" s="18"/>
      <c r="BU565" s="18"/>
      <c r="BV565" s="18"/>
      <c r="BW565" s="18"/>
      <c r="BX565" s="18"/>
      <c r="BY565" s="18"/>
      <c r="BZ565" s="18"/>
      <c r="CA565" s="18"/>
      <c r="CB565" s="18"/>
      <c r="CC565" s="18"/>
      <c r="CD565" s="18"/>
      <c r="CE565" s="18"/>
      <c r="CF565" s="18"/>
      <c r="CG565" s="18"/>
      <c r="CH565" s="18"/>
      <c r="CI565" s="18"/>
      <c r="CJ565" s="18"/>
      <c r="CK565" s="18"/>
      <c r="CL565" s="18"/>
      <c r="CM565" s="18"/>
      <c r="CN565" s="18"/>
      <c r="CO565" s="18"/>
      <c r="CP565" s="18"/>
      <c r="CQ565" s="18"/>
      <c r="CR565" s="18"/>
      <c r="CS565" s="18"/>
      <c r="CT565" s="18"/>
      <c r="CU565" s="18"/>
      <c r="CV565" s="18"/>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row>
    <row r="566" spans="24:177" x14ac:dyDescent="0.2">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18"/>
      <c r="BF566" s="18"/>
      <c r="BG566" s="18"/>
      <c r="BH566" s="18"/>
      <c r="BI566" s="18"/>
      <c r="BJ566" s="18"/>
      <c r="BK566" s="18"/>
      <c r="BL566" s="18"/>
      <c r="BM566" s="18"/>
      <c r="BN566" s="18"/>
      <c r="BO566" s="18"/>
      <c r="BP566" s="18"/>
      <c r="BQ566" s="18"/>
      <c r="BR566" s="18"/>
      <c r="BS566" s="18"/>
      <c r="BT566" s="18"/>
      <c r="BU566" s="18"/>
      <c r="BV566" s="18"/>
      <c r="BW566" s="18"/>
      <c r="BX566" s="18"/>
      <c r="BY566" s="18"/>
      <c r="BZ566" s="18"/>
      <c r="CA566" s="18"/>
      <c r="CB566" s="18"/>
      <c r="CC566" s="18"/>
      <c r="CD566" s="18"/>
      <c r="CE566" s="18"/>
      <c r="CF566" s="18"/>
      <c r="CG566" s="18"/>
      <c r="CH566" s="18"/>
      <c r="CI566" s="18"/>
      <c r="CJ566" s="18"/>
      <c r="CK566" s="18"/>
      <c r="CL566" s="18"/>
      <c r="CM566" s="18"/>
      <c r="CN566" s="18"/>
      <c r="CO566" s="18"/>
      <c r="CP566" s="18"/>
      <c r="CQ566" s="18"/>
      <c r="CR566" s="18"/>
      <c r="CS566" s="18"/>
      <c r="CT566" s="18"/>
      <c r="CU566" s="18"/>
      <c r="CV566" s="18"/>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row>
    <row r="567" spans="24:177" x14ac:dyDescent="0.2">
      <c r="X567" s="18"/>
      <c r="Y567" s="18"/>
      <c r="Z567" s="18"/>
      <c r="AA567" s="18"/>
      <c r="AB567" s="18"/>
      <c r="AC567" s="18"/>
      <c r="AD567" s="18"/>
      <c r="AE567" s="18"/>
      <c r="AF567" s="18"/>
      <c r="AG567" s="18"/>
      <c r="AH567" s="18"/>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18"/>
      <c r="BF567" s="18"/>
      <c r="BG567" s="18"/>
      <c r="BH567" s="18"/>
      <c r="BI567" s="18"/>
      <c r="BJ567" s="18"/>
      <c r="BK567" s="18"/>
      <c r="BL567" s="18"/>
      <c r="BM567" s="18"/>
      <c r="BN567" s="18"/>
      <c r="BO567" s="18"/>
      <c r="BP567" s="18"/>
      <c r="BQ567" s="18"/>
      <c r="BR567" s="18"/>
      <c r="BS567" s="18"/>
      <c r="BT567" s="18"/>
      <c r="BU567" s="18"/>
      <c r="BV567" s="18"/>
      <c r="BW567" s="18"/>
      <c r="BX567" s="18"/>
      <c r="BY567" s="18"/>
      <c r="BZ567" s="18"/>
      <c r="CA567" s="18"/>
      <c r="CB567" s="18"/>
      <c r="CC567" s="18"/>
      <c r="CD567" s="18"/>
      <c r="CE567" s="18"/>
      <c r="CF567" s="18"/>
      <c r="CG567" s="18"/>
      <c r="CH567" s="18"/>
      <c r="CI567" s="18"/>
      <c r="CJ567" s="18"/>
      <c r="CK567" s="18"/>
      <c r="CL567" s="18"/>
      <c r="CM567" s="18"/>
      <c r="CN567" s="18"/>
      <c r="CO567" s="18"/>
      <c r="CP567" s="18"/>
      <c r="CQ567" s="18"/>
      <c r="CR567" s="18"/>
      <c r="CS567" s="18"/>
      <c r="CT567" s="18"/>
      <c r="CU567" s="18"/>
      <c r="CV567" s="18"/>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row>
    <row r="568" spans="24:177" x14ac:dyDescent="0.2">
      <c r="X568" s="18"/>
      <c r="Y568" s="18"/>
      <c r="Z568" s="18"/>
      <c r="AA568" s="18"/>
      <c r="AB568" s="18"/>
      <c r="AC568" s="18"/>
      <c r="AD568" s="18"/>
      <c r="AE568" s="18"/>
      <c r="AF568" s="18"/>
      <c r="AG568" s="18"/>
      <c r="AH568" s="18"/>
      <c r="AI568" s="18"/>
      <c r="AJ568" s="18"/>
      <c r="AK568" s="18"/>
      <c r="AL568" s="18"/>
      <c r="AM568" s="18"/>
      <c r="AN568" s="18"/>
      <c r="AO568" s="18"/>
      <c r="AP568" s="18"/>
      <c r="AQ568" s="18"/>
      <c r="AR568" s="18"/>
      <c r="AS568" s="18"/>
      <c r="AT568" s="18"/>
      <c r="AU568" s="18"/>
      <c r="AV568" s="18"/>
      <c r="AW568" s="18"/>
      <c r="AX568" s="18"/>
      <c r="AY568" s="18"/>
      <c r="AZ568" s="18"/>
      <c r="BA568" s="18"/>
      <c r="BB568" s="18"/>
      <c r="BC568" s="18"/>
      <c r="BD568" s="18"/>
      <c r="BE568" s="18"/>
      <c r="BF568" s="18"/>
      <c r="BG568" s="18"/>
      <c r="BH568" s="18"/>
      <c r="BI568" s="18"/>
      <c r="BJ568" s="18"/>
      <c r="BK568" s="18"/>
      <c r="BL568" s="18"/>
      <c r="BM568" s="18"/>
      <c r="BN568" s="18"/>
      <c r="BO568" s="18"/>
      <c r="BP568" s="18"/>
      <c r="BQ568" s="18"/>
      <c r="BR568" s="18"/>
      <c r="BS568" s="18"/>
      <c r="BT568" s="18"/>
      <c r="BU568" s="18"/>
      <c r="BV568" s="18"/>
      <c r="BW568" s="18"/>
      <c r="BX568" s="18"/>
      <c r="BY568" s="18"/>
      <c r="BZ568" s="18"/>
      <c r="CA568" s="18"/>
      <c r="CB568" s="18"/>
      <c r="CC568" s="18"/>
      <c r="CD568" s="18"/>
      <c r="CE568" s="18"/>
      <c r="CF568" s="18"/>
      <c r="CG568" s="18"/>
      <c r="CH568" s="18"/>
      <c r="CI568" s="18"/>
      <c r="CJ568" s="18"/>
      <c r="CK568" s="18"/>
      <c r="CL568" s="18"/>
      <c r="CM568" s="18"/>
      <c r="CN568" s="18"/>
      <c r="CO568" s="18"/>
      <c r="CP568" s="18"/>
      <c r="CQ568" s="18"/>
      <c r="CR568" s="18"/>
      <c r="CS568" s="18"/>
      <c r="CT568" s="18"/>
      <c r="CU568" s="18"/>
      <c r="CV568" s="18"/>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c r="DU568" s="18"/>
      <c r="DV568" s="18"/>
      <c r="DW568" s="18"/>
      <c r="DX568" s="18"/>
      <c r="DY568" s="18"/>
      <c r="DZ568" s="18"/>
      <c r="EA568" s="18"/>
      <c r="EB568" s="18"/>
      <c r="EC568" s="18"/>
      <c r="ED568" s="18"/>
      <c r="EE568" s="18"/>
      <c r="EF568" s="18"/>
      <c r="EG568" s="18"/>
      <c r="EH568" s="18"/>
      <c r="EI568" s="18"/>
      <c r="EJ568" s="18"/>
      <c r="EK568" s="18"/>
      <c r="EL568" s="18"/>
      <c r="EM568" s="18"/>
      <c r="EN568" s="18"/>
      <c r="EO568" s="18"/>
      <c r="EP568" s="18"/>
      <c r="EQ568" s="18"/>
      <c r="ER568" s="18"/>
      <c r="ES568" s="18"/>
      <c r="ET568" s="18"/>
      <c r="EU568" s="18"/>
      <c r="EV568" s="18"/>
      <c r="EW568" s="18"/>
      <c r="EX568" s="18"/>
      <c r="EY568" s="18"/>
      <c r="EZ568" s="18"/>
      <c r="FA568" s="18"/>
      <c r="FB568" s="18"/>
      <c r="FC568" s="18"/>
      <c r="FD568" s="18"/>
      <c r="FE568" s="18"/>
      <c r="FF568" s="18"/>
      <c r="FG568" s="18"/>
      <c r="FH568" s="18"/>
      <c r="FI568" s="18"/>
      <c r="FJ568" s="18"/>
      <c r="FK568" s="18"/>
      <c r="FL568" s="18"/>
      <c r="FM568" s="18"/>
      <c r="FN568" s="18"/>
      <c r="FO568" s="18"/>
      <c r="FP568" s="18"/>
      <c r="FQ568" s="18"/>
      <c r="FR568" s="18"/>
      <c r="FS568" s="18"/>
      <c r="FT568" s="18"/>
      <c r="FU568" s="18"/>
    </row>
    <row r="569" spans="24:177" x14ac:dyDescent="0.2">
      <c r="X569" s="18"/>
      <c r="Y569" s="18"/>
      <c r="Z569" s="18"/>
      <c r="AA569" s="18"/>
      <c r="AB569" s="18"/>
      <c r="AC569" s="18"/>
      <c r="AD569" s="18"/>
      <c r="AE569" s="18"/>
      <c r="AF569" s="18"/>
      <c r="AG569" s="18"/>
      <c r="AH569" s="18"/>
      <c r="AI569" s="18"/>
      <c r="AJ569" s="18"/>
      <c r="AK569" s="18"/>
      <c r="AL569" s="18"/>
      <c r="AM569" s="18"/>
      <c r="AN569" s="18"/>
      <c r="AO569" s="18"/>
      <c r="AP569" s="18"/>
      <c r="AQ569" s="18"/>
      <c r="AR569" s="18"/>
      <c r="AS569" s="18"/>
      <c r="AT569" s="18"/>
      <c r="AU569" s="18"/>
      <c r="AV569" s="18"/>
      <c r="AW569" s="18"/>
      <c r="AX569" s="18"/>
      <c r="AY569" s="18"/>
      <c r="AZ569" s="18"/>
      <c r="BA569" s="18"/>
      <c r="BB569" s="18"/>
      <c r="BC569" s="18"/>
      <c r="BD569" s="18"/>
      <c r="BE569" s="18"/>
      <c r="BF569" s="18"/>
      <c r="BG569" s="18"/>
      <c r="BH569" s="18"/>
      <c r="BI569" s="18"/>
      <c r="BJ569" s="18"/>
      <c r="BK569" s="18"/>
      <c r="BL569" s="18"/>
      <c r="BM569" s="18"/>
      <c r="BN569" s="18"/>
      <c r="BO569" s="18"/>
      <c r="BP569" s="18"/>
      <c r="BQ569" s="18"/>
      <c r="BR569" s="18"/>
      <c r="BS569" s="18"/>
      <c r="BT569" s="18"/>
      <c r="BU569" s="18"/>
      <c r="BV569" s="18"/>
      <c r="BW569" s="18"/>
      <c r="BX569" s="18"/>
      <c r="BY569" s="18"/>
      <c r="BZ569" s="18"/>
      <c r="CA569" s="18"/>
      <c r="CB569" s="18"/>
      <c r="CC569" s="18"/>
      <c r="CD569" s="18"/>
      <c r="CE569" s="18"/>
      <c r="CF569" s="18"/>
      <c r="CG569" s="18"/>
      <c r="CH569" s="18"/>
      <c r="CI569" s="18"/>
      <c r="CJ569" s="18"/>
      <c r="CK569" s="18"/>
      <c r="CL569" s="18"/>
      <c r="CM569" s="18"/>
      <c r="CN569" s="18"/>
      <c r="CO569" s="18"/>
      <c r="CP569" s="18"/>
      <c r="CQ569" s="18"/>
      <c r="CR569" s="18"/>
      <c r="CS569" s="18"/>
      <c r="CT569" s="18"/>
      <c r="CU569" s="18"/>
      <c r="CV569" s="18"/>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row>
    <row r="570" spans="24:177" x14ac:dyDescent="0.2">
      <c r="X570" s="18"/>
      <c r="Y570" s="18"/>
      <c r="Z570" s="18"/>
      <c r="AA570" s="18"/>
      <c r="AB570" s="18"/>
      <c r="AC570" s="18"/>
      <c r="AD570" s="18"/>
      <c r="AE570" s="18"/>
      <c r="AF570" s="18"/>
      <c r="AG570" s="18"/>
      <c r="AH570" s="18"/>
      <c r="AI570" s="18"/>
      <c r="AJ570" s="18"/>
      <c r="AK570" s="18"/>
      <c r="AL570" s="18"/>
      <c r="AM570" s="18"/>
      <c r="AN570" s="18"/>
      <c r="AO570" s="18"/>
      <c r="AP570" s="18"/>
      <c r="AQ570" s="18"/>
      <c r="AR570" s="18"/>
      <c r="AS570" s="18"/>
      <c r="AT570" s="18"/>
      <c r="AU570" s="18"/>
      <c r="AV570" s="18"/>
      <c r="AW570" s="18"/>
      <c r="AX570" s="18"/>
      <c r="AY570" s="18"/>
      <c r="AZ570" s="18"/>
      <c r="BA570" s="18"/>
      <c r="BB570" s="18"/>
      <c r="BC570" s="18"/>
      <c r="BD570" s="18"/>
      <c r="BE570" s="18"/>
      <c r="BF570" s="18"/>
      <c r="BG570" s="18"/>
      <c r="BH570" s="18"/>
      <c r="BI570" s="18"/>
      <c r="BJ570" s="18"/>
      <c r="BK570" s="18"/>
      <c r="BL570" s="18"/>
      <c r="BM570" s="18"/>
      <c r="BN570" s="18"/>
      <c r="BO570" s="18"/>
      <c r="BP570" s="18"/>
      <c r="BQ570" s="18"/>
      <c r="BR570" s="18"/>
      <c r="BS570" s="18"/>
      <c r="BT570" s="18"/>
      <c r="BU570" s="18"/>
      <c r="BV570" s="18"/>
      <c r="BW570" s="18"/>
      <c r="BX570" s="18"/>
      <c r="BY570" s="18"/>
      <c r="BZ570" s="18"/>
      <c r="CA570" s="18"/>
      <c r="CB570" s="18"/>
      <c r="CC570" s="18"/>
      <c r="CD570" s="18"/>
      <c r="CE570" s="18"/>
      <c r="CF570" s="18"/>
      <c r="CG570" s="18"/>
      <c r="CH570" s="18"/>
      <c r="CI570" s="18"/>
      <c r="CJ570" s="18"/>
      <c r="CK570" s="18"/>
      <c r="CL570" s="18"/>
      <c r="CM570" s="18"/>
      <c r="CN570" s="18"/>
      <c r="CO570" s="18"/>
      <c r="CP570" s="18"/>
      <c r="CQ570" s="18"/>
      <c r="CR570" s="18"/>
      <c r="CS570" s="18"/>
      <c r="CT570" s="18"/>
      <c r="CU570" s="18"/>
      <c r="CV570" s="18"/>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c r="EL570" s="18"/>
      <c r="EM570" s="18"/>
      <c r="EN570" s="18"/>
      <c r="EO570" s="18"/>
      <c r="EP570" s="18"/>
      <c r="EQ570" s="18"/>
      <c r="ER570" s="18"/>
      <c r="ES570" s="18"/>
      <c r="ET570" s="18"/>
      <c r="EU570" s="18"/>
      <c r="EV570" s="18"/>
      <c r="EW570" s="18"/>
      <c r="EX570" s="18"/>
      <c r="EY570" s="18"/>
      <c r="EZ570" s="18"/>
      <c r="FA570" s="18"/>
      <c r="FB570" s="18"/>
      <c r="FC570" s="18"/>
      <c r="FD570" s="18"/>
      <c r="FE570" s="18"/>
      <c r="FF570" s="18"/>
      <c r="FG570" s="18"/>
      <c r="FH570" s="18"/>
      <c r="FI570" s="18"/>
      <c r="FJ570" s="18"/>
      <c r="FK570" s="18"/>
      <c r="FL570" s="18"/>
      <c r="FM570" s="18"/>
      <c r="FN570" s="18"/>
      <c r="FO570" s="18"/>
      <c r="FP570" s="18"/>
      <c r="FQ570" s="18"/>
      <c r="FR570" s="18"/>
      <c r="FS570" s="18"/>
      <c r="FT570" s="18"/>
      <c r="FU570" s="18"/>
    </row>
    <row r="571" spans="24:177" x14ac:dyDescent="0.2">
      <c r="X571" s="18"/>
      <c r="Y571" s="18"/>
      <c r="Z571" s="18"/>
      <c r="AA571" s="18"/>
      <c r="AB571" s="18"/>
      <c r="AC571" s="18"/>
      <c r="AD571" s="18"/>
      <c r="AE571" s="18"/>
      <c r="AF571" s="18"/>
      <c r="AG571" s="18"/>
      <c r="AH571" s="18"/>
      <c r="AI571" s="18"/>
      <c r="AJ571" s="18"/>
      <c r="AK571" s="18"/>
      <c r="AL571" s="18"/>
      <c r="AM571" s="18"/>
      <c r="AN571" s="18"/>
      <c r="AO571" s="18"/>
      <c r="AP571" s="18"/>
      <c r="AQ571" s="18"/>
      <c r="AR571" s="18"/>
      <c r="AS571" s="18"/>
      <c r="AT571" s="18"/>
      <c r="AU571" s="18"/>
      <c r="AV571" s="18"/>
      <c r="AW571" s="18"/>
      <c r="AX571" s="18"/>
      <c r="AY571" s="18"/>
      <c r="AZ571" s="18"/>
      <c r="BA571" s="18"/>
      <c r="BB571" s="18"/>
      <c r="BC571" s="18"/>
      <c r="BD571" s="18"/>
      <c r="BE571" s="18"/>
      <c r="BF571" s="18"/>
      <c r="BG571" s="18"/>
      <c r="BH571" s="18"/>
      <c r="BI571" s="18"/>
      <c r="BJ571" s="18"/>
      <c r="BK571" s="18"/>
      <c r="BL571" s="18"/>
      <c r="BM571" s="18"/>
      <c r="BN571" s="18"/>
      <c r="BO571" s="18"/>
      <c r="BP571" s="18"/>
      <c r="BQ571" s="18"/>
      <c r="BR571" s="18"/>
      <c r="BS571" s="18"/>
      <c r="BT571" s="18"/>
      <c r="BU571" s="18"/>
      <c r="BV571" s="18"/>
      <c r="BW571" s="18"/>
      <c r="BX571" s="18"/>
      <c r="BY571" s="18"/>
      <c r="BZ571" s="18"/>
      <c r="CA571" s="18"/>
      <c r="CB571" s="18"/>
      <c r="CC571" s="18"/>
      <c r="CD571" s="18"/>
      <c r="CE571" s="18"/>
      <c r="CF571" s="18"/>
      <c r="CG571" s="18"/>
      <c r="CH571" s="18"/>
      <c r="CI571" s="18"/>
      <c r="CJ571" s="18"/>
      <c r="CK571" s="18"/>
      <c r="CL571" s="18"/>
      <c r="CM571" s="18"/>
      <c r="CN571" s="18"/>
      <c r="CO571" s="18"/>
      <c r="CP571" s="18"/>
      <c r="CQ571" s="18"/>
      <c r="CR571" s="18"/>
      <c r="CS571" s="18"/>
      <c r="CT571" s="18"/>
      <c r="CU571" s="18"/>
      <c r="CV571" s="18"/>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c r="DU571" s="18"/>
      <c r="DV571" s="18"/>
      <c r="DW571" s="18"/>
      <c r="DX571" s="18"/>
      <c r="DY571" s="18"/>
      <c r="DZ571" s="18"/>
      <c r="EA571" s="18"/>
      <c r="EB571" s="18"/>
      <c r="EC571" s="18"/>
      <c r="ED571" s="18"/>
      <c r="EE571" s="18"/>
      <c r="EF571" s="18"/>
      <c r="EG571" s="18"/>
      <c r="EH571" s="18"/>
      <c r="EI571" s="18"/>
      <c r="EJ571" s="18"/>
      <c r="EK571" s="18"/>
      <c r="EL571" s="18"/>
      <c r="EM571" s="18"/>
      <c r="EN571" s="18"/>
      <c r="EO571" s="18"/>
      <c r="EP571" s="18"/>
      <c r="EQ571" s="18"/>
      <c r="ER571" s="18"/>
      <c r="ES571" s="18"/>
      <c r="ET571" s="18"/>
      <c r="EU571" s="18"/>
      <c r="EV571" s="18"/>
      <c r="EW571" s="18"/>
      <c r="EX571" s="18"/>
      <c r="EY571" s="18"/>
      <c r="EZ571" s="18"/>
      <c r="FA571" s="18"/>
      <c r="FB571" s="18"/>
      <c r="FC571" s="18"/>
      <c r="FD571" s="18"/>
      <c r="FE571" s="18"/>
      <c r="FF571" s="18"/>
      <c r="FG571" s="18"/>
      <c r="FH571" s="18"/>
      <c r="FI571" s="18"/>
      <c r="FJ571" s="18"/>
      <c r="FK571" s="18"/>
      <c r="FL571" s="18"/>
      <c r="FM571" s="18"/>
      <c r="FN571" s="18"/>
      <c r="FO571" s="18"/>
      <c r="FP571" s="18"/>
      <c r="FQ571" s="18"/>
      <c r="FR571" s="18"/>
      <c r="FS571" s="18"/>
      <c r="FT571" s="18"/>
      <c r="FU571" s="18"/>
    </row>
    <row r="572" spans="24:177" x14ac:dyDescent="0.2">
      <c r="X572" s="18"/>
      <c r="Y572" s="18"/>
      <c r="Z572" s="18"/>
      <c r="AA572" s="18"/>
      <c r="AB572" s="18"/>
      <c r="AC572" s="18"/>
      <c r="AD572" s="18"/>
      <c r="AE572" s="18"/>
      <c r="AF572" s="18"/>
      <c r="AG572" s="18"/>
      <c r="AH572" s="18"/>
      <c r="AI572" s="18"/>
      <c r="AJ572" s="18"/>
      <c r="AK572" s="18"/>
      <c r="AL572" s="18"/>
      <c r="AM572" s="18"/>
      <c r="AN572" s="18"/>
      <c r="AO572" s="18"/>
      <c r="AP572" s="18"/>
      <c r="AQ572" s="18"/>
      <c r="AR572" s="18"/>
      <c r="AS572" s="18"/>
      <c r="AT572" s="18"/>
      <c r="AU572" s="18"/>
      <c r="AV572" s="18"/>
      <c r="AW572" s="18"/>
      <c r="AX572" s="18"/>
      <c r="AY572" s="18"/>
      <c r="AZ572" s="18"/>
      <c r="BA572" s="18"/>
      <c r="BB572" s="18"/>
      <c r="BC572" s="18"/>
      <c r="BD572" s="18"/>
      <c r="BE572" s="18"/>
      <c r="BF572" s="18"/>
      <c r="BG572" s="18"/>
      <c r="BH572" s="18"/>
      <c r="BI572" s="18"/>
      <c r="BJ572" s="18"/>
      <c r="BK572" s="18"/>
      <c r="BL572" s="18"/>
      <c r="BM572" s="18"/>
      <c r="BN572" s="18"/>
      <c r="BO572" s="18"/>
      <c r="BP572" s="18"/>
      <c r="BQ572" s="18"/>
      <c r="BR572" s="18"/>
      <c r="BS572" s="18"/>
      <c r="BT572" s="18"/>
      <c r="BU572" s="18"/>
      <c r="BV572" s="18"/>
      <c r="BW572" s="18"/>
      <c r="BX572" s="18"/>
      <c r="BY572" s="18"/>
      <c r="BZ572" s="18"/>
      <c r="CA572" s="18"/>
      <c r="CB572" s="18"/>
      <c r="CC572" s="18"/>
      <c r="CD572" s="18"/>
      <c r="CE572" s="18"/>
      <c r="CF572" s="18"/>
      <c r="CG572" s="18"/>
      <c r="CH572" s="18"/>
      <c r="CI572" s="18"/>
      <c r="CJ572" s="18"/>
      <c r="CK572" s="18"/>
      <c r="CL572" s="18"/>
      <c r="CM572" s="18"/>
      <c r="CN572" s="18"/>
      <c r="CO572" s="18"/>
      <c r="CP572" s="18"/>
      <c r="CQ572" s="18"/>
      <c r="CR572" s="18"/>
      <c r="CS572" s="18"/>
      <c r="CT572" s="18"/>
      <c r="CU572" s="18"/>
      <c r="CV572" s="18"/>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c r="DU572" s="18"/>
      <c r="DV572" s="18"/>
      <c r="DW572" s="18"/>
      <c r="DX572" s="18"/>
      <c r="DY572" s="18"/>
      <c r="DZ572" s="18"/>
      <c r="EA572" s="18"/>
      <c r="EB572" s="18"/>
      <c r="EC572" s="18"/>
      <c r="ED572" s="18"/>
      <c r="EE572" s="18"/>
      <c r="EF572" s="18"/>
      <c r="EG572" s="18"/>
      <c r="EH572" s="18"/>
      <c r="EI572" s="18"/>
      <c r="EJ572" s="18"/>
      <c r="EK572" s="18"/>
      <c r="EL572" s="18"/>
      <c r="EM572" s="18"/>
      <c r="EN572" s="18"/>
      <c r="EO572" s="18"/>
      <c r="EP572" s="18"/>
      <c r="EQ572" s="18"/>
      <c r="ER572" s="18"/>
      <c r="ES572" s="18"/>
      <c r="ET572" s="18"/>
      <c r="EU572" s="18"/>
      <c r="EV572" s="18"/>
      <c r="EW572" s="18"/>
      <c r="EX572" s="18"/>
      <c r="EY572" s="18"/>
      <c r="EZ572" s="18"/>
      <c r="FA572" s="18"/>
      <c r="FB572" s="18"/>
      <c r="FC572" s="18"/>
      <c r="FD572" s="18"/>
      <c r="FE572" s="18"/>
      <c r="FF572" s="18"/>
      <c r="FG572" s="18"/>
      <c r="FH572" s="18"/>
      <c r="FI572" s="18"/>
      <c r="FJ572" s="18"/>
      <c r="FK572" s="18"/>
      <c r="FL572" s="18"/>
      <c r="FM572" s="18"/>
      <c r="FN572" s="18"/>
      <c r="FO572" s="18"/>
      <c r="FP572" s="18"/>
      <c r="FQ572" s="18"/>
      <c r="FR572" s="18"/>
      <c r="FS572" s="18"/>
      <c r="FT572" s="18"/>
      <c r="FU572" s="18"/>
    </row>
    <row r="573" spans="24:177" x14ac:dyDescent="0.2">
      <c r="X573" s="18"/>
      <c r="Y573" s="18"/>
      <c r="Z573" s="18"/>
      <c r="AA573" s="18"/>
      <c r="AB573" s="18"/>
      <c r="AC573" s="18"/>
      <c r="AD573" s="18"/>
      <c r="AE573" s="18"/>
      <c r="AF573" s="18"/>
      <c r="AG573" s="18"/>
      <c r="AH573" s="18"/>
      <c r="AI573" s="18"/>
      <c r="AJ573" s="18"/>
      <c r="AK573" s="18"/>
      <c r="AL573" s="18"/>
      <c r="AM573" s="18"/>
      <c r="AN573" s="18"/>
      <c r="AO573" s="18"/>
      <c r="AP573" s="18"/>
      <c r="AQ573" s="18"/>
      <c r="AR573" s="18"/>
      <c r="AS573" s="18"/>
      <c r="AT573" s="18"/>
      <c r="AU573" s="18"/>
      <c r="AV573" s="18"/>
      <c r="AW573" s="18"/>
      <c r="AX573" s="18"/>
      <c r="AY573" s="18"/>
      <c r="AZ573" s="18"/>
      <c r="BA573" s="18"/>
      <c r="BB573" s="18"/>
      <c r="BC573" s="18"/>
      <c r="BD573" s="18"/>
      <c r="BE573" s="18"/>
      <c r="BF573" s="18"/>
      <c r="BG573" s="18"/>
      <c r="BH573" s="18"/>
      <c r="BI573" s="18"/>
      <c r="BJ573" s="18"/>
      <c r="BK573" s="18"/>
      <c r="BL573" s="18"/>
      <c r="BM573" s="18"/>
      <c r="BN573" s="18"/>
      <c r="BO573" s="18"/>
      <c r="BP573" s="18"/>
      <c r="BQ573" s="18"/>
      <c r="BR573" s="18"/>
      <c r="BS573" s="18"/>
      <c r="BT573" s="18"/>
      <c r="BU573" s="18"/>
      <c r="BV573" s="18"/>
      <c r="BW573" s="18"/>
      <c r="BX573" s="18"/>
      <c r="BY573" s="18"/>
      <c r="BZ573" s="18"/>
      <c r="CA573" s="18"/>
      <c r="CB573" s="18"/>
      <c r="CC573" s="18"/>
      <c r="CD573" s="18"/>
      <c r="CE573" s="18"/>
      <c r="CF573" s="18"/>
      <c r="CG573" s="18"/>
      <c r="CH573" s="18"/>
      <c r="CI573" s="18"/>
      <c r="CJ573" s="18"/>
      <c r="CK573" s="18"/>
      <c r="CL573" s="18"/>
      <c r="CM573" s="18"/>
      <c r="CN573" s="18"/>
      <c r="CO573" s="18"/>
      <c r="CP573" s="18"/>
      <c r="CQ573" s="18"/>
      <c r="CR573" s="18"/>
      <c r="CS573" s="18"/>
      <c r="CT573" s="18"/>
      <c r="CU573" s="18"/>
      <c r="CV573" s="18"/>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c r="EL573" s="18"/>
      <c r="EM573" s="18"/>
      <c r="EN573" s="18"/>
      <c r="EO573" s="18"/>
      <c r="EP573" s="18"/>
      <c r="EQ573" s="18"/>
      <c r="ER573" s="18"/>
      <c r="ES573" s="18"/>
      <c r="ET573" s="18"/>
      <c r="EU573" s="18"/>
      <c r="EV573" s="18"/>
      <c r="EW573" s="18"/>
      <c r="EX573" s="18"/>
      <c r="EY573" s="18"/>
      <c r="EZ573" s="18"/>
      <c r="FA573" s="18"/>
      <c r="FB573" s="18"/>
      <c r="FC573" s="18"/>
      <c r="FD573" s="18"/>
      <c r="FE573" s="18"/>
      <c r="FF573" s="18"/>
      <c r="FG573" s="18"/>
      <c r="FH573" s="18"/>
      <c r="FI573" s="18"/>
      <c r="FJ573" s="18"/>
      <c r="FK573" s="18"/>
      <c r="FL573" s="18"/>
      <c r="FM573" s="18"/>
      <c r="FN573" s="18"/>
      <c r="FO573" s="18"/>
      <c r="FP573" s="18"/>
      <c r="FQ573" s="18"/>
      <c r="FR573" s="18"/>
      <c r="FS573" s="18"/>
      <c r="FT573" s="18"/>
      <c r="FU573" s="18"/>
    </row>
    <row r="574" spans="24:177" x14ac:dyDescent="0.2">
      <c r="X574" s="18"/>
      <c r="Y574" s="18"/>
      <c r="Z574" s="18"/>
      <c r="AA574" s="18"/>
      <c r="AB574" s="18"/>
      <c r="AC574" s="18"/>
      <c r="AD574" s="18"/>
      <c r="AE574" s="18"/>
      <c r="AF574" s="18"/>
      <c r="AG574" s="18"/>
      <c r="AH574" s="18"/>
      <c r="AI574" s="18"/>
      <c r="AJ574" s="18"/>
      <c r="AK574" s="18"/>
      <c r="AL574" s="18"/>
      <c r="AM574" s="18"/>
      <c r="AN574" s="18"/>
      <c r="AO574" s="18"/>
      <c r="AP574" s="18"/>
      <c r="AQ574" s="18"/>
      <c r="AR574" s="18"/>
      <c r="AS574" s="18"/>
      <c r="AT574" s="18"/>
      <c r="AU574" s="18"/>
      <c r="AV574" s="18"/>
      <c r="AW574" s="18"/>
      <c r="AX574" s="18"/>
      <c r="AY574" s="18"/>
      <c r="AZ574" s="18"/>
      <c r="BA574" s="18"/>
      <c r="BB574" s="18"/>
      <c r="BC574" s="18"/>
      <c r="BD574" s="18"/>
      <c r="BE574" s="18"/>
      <c r="BF574" s="18"/>
      <c r="BG574" s="18"/>
      <c r="BH574" s="18"/>
      <c r="BI574" s="18"/>
      <c r="BJ574" s="18"/>
      <c r="BK574" s="18"/>
      <c r="BL574" s="18"/>
      <c r="BM574" s="18"/>
      <c r="BN574" s="18"/>
      <c r="BO574" s="18"/>
      <c r="BP574" s="18"/>
      <c r="BQ574" s="18"/>
      <c r="BR574" s="18"/>
      <c r="BS574" s="18"/>
      <c r="BT574" s="18"/>
      <c r="BU574" s="18"/>
      <c r="BV574" s="18"/>
      <c r="BW574" s="18"/>
      <c r="BX574" s="18"/>
      <c r="BY574" s="18"/>
      <c r="BZ574" s="18"/>
      <c r="CA574" s="18"/>
      <c r="CB574" s="18"/>
      <c r="CC574" s="18"/>
      <c r="CD574" s="18"/>
      <c r="CE574" s="18"/>
      <c r="CF574" s="18"/>
      <c r="CG574" s="18"/>
      <c r="CH574" s="18"/>
      <c r="CI574" s="18"/>
      <c r="CJ574" s="18"/>
      <c r="CK574" s="18"/>
      <c r="CL574" s="18"/>
      <c r="CM574" s="18"/>
      <c r="CN574" s="18"/>
      <c r="CO574" s="18"/>
      <c r="CP574" s="18"/>
      <c r="CQ574" s="18"/>
      <c r="CR574" s="18"/>
      <c r="CS574" s="18"/>
      <c r="CT574" s="18"/>
      <c r="CU574" s="18"/>
      <c r="CV574" s="18"/>
      <c r="CW574" s="18"/>
      <c r="CX574" s="18"/>
      <c r="CY574" s="18"/>
      <c r="CZ574" s="18"/>
      <c r="DA574" s="18"/>
      <c r="DB574" s="18"/>
      <c r="DC574" s="18"/>
      <c r="DD574" s="18"/>
      <c r="DE574" s="18"/>
      <c r="DF574" s="18"/>
      <c r="DG574" s="18"/>
      <c r="DH574" s="18"/>
      <c r="DI574" s="18"/>
      <c r="DJ574" s="18"/>
      <c r="DK574" s="18"/>
      <c r="DL574" s="18"/>
      <c r="DM574" s="18"/>
      <c r="DN574" s="18"/>
      <c r="DO574" s="18"/>
      <c r="DP574" s="18"/>
      <c r="DQ574" s="18"/>
      <c r="DR574" s="18"/>
      <c r="DS574" s="18"/>
      <c r="DT574" s="18"/>
      <c r="DU574" s="18"/>
      <c r="DV574" s="18"/>
      <c r="DW574" s="18"/>
      <c r="DX574" s="18"/>
      <c r="DY574" s="18"/>
      <c r="DZ574" s="18"/>
      <c r="EA574" s="18"/>
      <c r="EB574" s="18"/>
      <c r="EC574" s="18"/>
      <c r="ED574" s="18"/>
      <c r="EE574" s="18"/>
      <c r="EF574" s="18"/>
      <c r="EG574" s="18"/>
      <c r="EH574" s="18"/>
      <c r="EI574" s="18"/>
      <c r="EJ574" s="18"/>
      <c r="EK574" s="18"/>
      <c r="EL574" s="18"/>
      <c r="EM574" s="18"/>
      <c r="EN574" s="18"/>
      <c r="EO574" s="18"/>
      <c r="EP574" s="18"/>
      <c r="EQ574" s="18"/>
      <c r="ER574" s="18"/>
      <c r="ES574" s="18"/>
      <c r="ET574" s="18"/>
      <c r="EU574" s="18"/>
      <c r="EV574" s="18"/>
      <c r="EW574" s="18"/>
      <c r="EX574" s="18"/>
      <c r="EY574" s="18"/>
      <c r="EZ574" s="18"/>
      <c r="FA574" s="18"/>
      <c r="FB574" s="18"/>
      <c r="FC574" s="18"/>
      <c r="FD574" s="18"/>
      <c r="FE574" s="18"/>
      <c r="FF574" s="18"/>
      <c r="FG574" s="18"/>
      <c r="FH574" s="18"/>
      <c r="FI574" s="18"/>
      <c r="FJ574" s="18"/>
      <c r="FK574" s="18"/>
      <c r="FL574" s="18"/>
      <c r="FM574" s="18"/>
      <c r="FN574" s="18"/>
      <c r="FO574" s="18"/>
      <c r="FP574" s="18"/>
      <c r="FQ574" s="18"/>
      <c r="FR574" s="18"/>
      <c r="FS574" s="18"/>
      <c r="FT574" s="18"/>
      <c r="FU574" s="18"/>
    </row>
    <row r="575" spans="24:177" x14ac:dyDescent="0.2">
      <c r="X575" s="18"/>
      <c r="Y575" s="18"/>
      <c r="Z575" s="18"/>
      <c r="AA575" s="18"/>
      <c r="AB575" s="18"/>
      <c r="AC575" s="18"/>
      <c r="AD575" s="18"/>
      <c r="AE575" s="18"/>
      <c r="AF575" s="18"/>
      <c r="AG575" s="18"/>
      <c r="AH575" s="18"/>
      <c r="AI575" s="18"/>
      <c r="AJ575" s="18"/>
      <c r="AK575" s="18"/>
      <c r="AL575" s="18"/>
      <c r="AM575" s="18"/>
      <c r="AN575" s="18"/>
      <c r="AO575" s="18"/>
      <c r="AP575" s="18"/>
      <c r="AQ575" s="18"/>
      <c r="AR575" s="18"/>
      <c r="AS575" s="18"/>
      <c r="AT575" s="18"/>
      <c r="AU575" s="18"/>
      <c r="AV575" s="18"/>
      <c r="AW575" s="18"/>
      <c r="AX575" s="18"/>
      <c r="AY575" s="18"/>
      <c r="AZ575" s="18"/>
      <c r="BA575" s="18"/>
      <c r="BB575" s="18"/>
      <c r="BC575" s="18"/>
      <c r="BD575" s="18"/>
      <c r="BE575" s="18"/>
      <c r="BF575" s="18"/>
      <c r="BG575" s="18"/>
      <c r="BH575" s="18"/>
      <c r="BI575" s="18"/>
      <c r="BJ575" s="18"/>
      <c r="BK575" s="18"/>
      <c r="BL575" s="18"/>
      <c r="BM575" s="18"/>
      <c r="BN575" s="18"/>
      <c r="BO575" s="18"/>
      <c r="BP575" s="18"/>
      <c r="BQ575" s="18"/>
      <c r="BR575" s="18"/>
      <c r="BS575" s="18"/>
      <c r="BT575" s="18"/>
      <c r="BU575" s="18"/>
      <c r="BV575" s="18"/>
      <c r="BW575" s="18"/>
      <c r="BX575" s="18"/>
      <c r="BY575" s="18"/>
      <c r="BZ575" s="18"/>
      <c r="CA575" s="18"/>
      <c r="CB575" s="18"/>
      <c r="CC575" s="18"/>
      <c r="CD575" s="18"/>
      <c r="CE575" s="18"/>
      <c r="CF575" s="18"/>
      <c r="CG575" s="18"/>
      <c r="CH575" s="18"/>
      <c r="CI575" s="18"/>
      <c r="CJ575" s="18"/>
      <c r="CK575" s="18"/>
      <c r="CL575" s="18"/>
      <c r="CM575" s="18"/>
      <c r="CN575" s="18"/>
      <c r="CO575" s="18"/>
      <c r="CP575" s="18"/>
      <c r="CQ575" s="18"/>
      <c r="CR575" s="18"/>
      <c r="CS575" s="18"/>
      <c r="CT575" s="18"/>
      <c r="CU575" s="18"/>
      <c r="CV575" s="18"/>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c r="EL575" s="18"/>
      <c r="EM575" s="18"/>
      <c r="EN575" s="18"/>
      <c r="EO575" s="18"/>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row>
    <row r="576" spans="24:177" x14ac:dyDescent="0.2">
      <c r="X576" s="18"/>
      <c r="Y576" s="18"/>
      <c r="Z576" s="18"/>
      <c r="AA576" s="18"/>
      <c r="AB576" s="18"/>
      <c r="AC576" s="18"/>
      <c r="AD576" s="18"/>
      <c r="AE576" s="18"/>
      <c r="AF576" s="18"/>
      <c r="AG576" s="18"/>
      <c r="AH576" s="18"/>
      <c r="AI576" s="18"/>
      <c r="AJ576" s="18"/>
      <c r="AK576" s="18"/>
      <c r="AL576" s="18"/>
      <c r="AM576" s="18"/>
      <c r="AN576" s="18"/>
      <c r="AO576" s="18"/>
      <c r="AP576" s="18"/>
      <c r="AQ576" s="18"/>
      <c r="AR576" s="18"/>
      <c r="AS576" s="18"/>
      <c r="AT576" s="18"/>
      <c r="AU576" s="18"/>
      <c r="AV576" s="18"/>
      <c r="AW576" s="18"/>
      <c r="AX576" s="18"/>
      <c r="AY576" s="18"/>
      <c r="AZ576" s="18"/>
      <c r="BA576" s="18"/>
      <c r="BB576" s="18"/>
      <c r="BC576" s="18"/>
      <c r="BD576" s="18"/>
      <c r="BE576" s="18"/>
      <c r="BF576" s="18"/>
      <c r="BG576" s="18"/>
      <c r="BH576" s="18"/>
      <c r="BI576" s="18"/>
      <c r="BJ576" s="18"/>
      <c r="BK576" s="18"/>
      <c r="BL576" s="18"/>
      <c r="BM576" s="18"/>
      <c r="BN576" s="18"/>
      <c r="BO576" s="18"/>
      <c r="BP576" s="18"/>
      <c r="BQ576" s="18"/>
      <c r="BR576" s="18"/>
      <c r="BS576" s="18"/>
      <c r="BT576" s="18"/>
      <c r="BU576" s="18"/>
      <c r="BV576" s="18"/>
      <c r="BW576" s="18"/>
      <c r="BX576" s="18"/>
      <c r="BY576" s="18"/>
      <c r="BZ576" s="18"/>
      <c r="CA576" s="18"/>
      <c r="CB576" s="18"/>
      <c r="CC576" s="18"/>
      <c r="CD576" s="18"/>
      <c r="CE576" s="18"/>
      <c r="CF576" s="18"/>
      <c r="CG576" s="18"/>
      <c r="CH576" s="18"/>
      <c r="CI576" s="18"/>
      <c r="CJ576" s="18"/>
      <c r="CK576" s="18"/>
      <c r="CL576" s="18"/>
      <c r="CM576" s="18"/>
      <c r="CN576" s="18"/>
      <c r="CO576" s="18"/>
      <c r="CP576" s="18"/>
      <c r="CQ576" s="18"/>
      <c r="CR576" s="18"/>
      <c r="CS576" s="18"/>
      <c r="CT576" s="18"/>
      <c r="CU576" s="18"/>
      <c r="CV576" s="18"/>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8"/>
      <c r="EV576" s="18"/>
      <c r="EW576" s="18"/>
      <c r="EX576" s="18"/>
      <c r="EY576" s="18"/>
      <c r="EZ576" s="18"/>
      <c r="FA576" s="18"/>
      <c r="FB576" s="18"/>
      <c r="FC576" s="18"/>
      <c r="FD576" s="18"/>
      <c r="FE576" s="18"/>
      <c r="FF576" s="18"/>
      <c r="FG576" s="18"/>
      <c r="FH576" s="18"/>
      <c r="FI576" s="18"/>
      <c r="FJ576" s="18"/>
      <c r="FK576" s="18"/>
      <c r="FL576" s="18"/>
      <c r="FM576" s="18"/>
      <c r="FN576" s="18"/>
      <c r="FO576" s="18"/>
      <c r="FP576" s="18"/>
      <c r="FQ576" s="18"/>
      <c r="FR576" s="18"/>
      <c r="FS576" s="18"/>
      <c r="FT576" s="18"/>
      <c r="FU576" s="18"/>
    </row>
    <row r="577" spans="24:177" x14ac:dyDescent="0.2">
      <c r="X577" s="18"/>
      <c r="Y577" s="18"/>
      <c r="Z577" s="18"/>
      <c r="AA577" s="18"/>
      <c r="AB577" s="18"/>
      <c r="AC577" s="18"/>
      <c r="AD577" s="18"/>
      <c r="AE577" s="18"/>
      <c r="AF577" s="18"/>
      <c r="AG577" s="18"/>
      <c r="AH577" s="18"/>
      <c r="AI577" s="18"/>
      <c r="AJ577" s="18"/>
      <c r="AK577" s="18"/>
      <c r="AL577" s="18"/>
      <c r="AM577" s="18"/>
      <c r="AN577" s="18"/>
      <c r="AO577" s="18"/>
      <c r="AP577" s="18"/>
      <c r="AQ577" s="18"/>
      <c r="AR577" s="18"/>
      <c r="AS577" s="18"/>
      <c r="AT577" s="18"/>
      <c r="AU577" s="18"/>
      <c r="AV577" s="18"/>
      <c r="AW577" s="18"/>
      <c r="AX577" s="18"/>
      <c r="AY577" s="18"/>
      <c r="AZ577" s="18"/>
      <c r="BA577" s="18"/>
      <c r="BB577" s="18"/>
      <c r="BC577" s="18"/>
      <c r="BD577" s="18"/>
      <c r="BE577" s="18"/>
      <c r="BF577" s="18"/>
      <c r="BG577" s="18"/>
      <c r="BH577" s="18"/>
      <c r="BI577" s="18"/>
      <c r="BJ577" s="18"/>
      <c r="BK577" s="18"/>
      <c r="BL577" s="18"/>
      <c r="BM577" s="18"/>
      <c r="BN577" s="18"/>
      <c r="BO577" s="18"/>
      <c r="BP577" s="18"/>
      <c r="BQ577" s="18"/>
      <c r="BR577" s="18"/>
      <c r="BS577" s="18"/>
      <c r="BT577" s="18"/>
      <c r="BU577" s="18"/>
      <c r="BV577" s="18"/>
      <c r="BW577" s="18"/>
      <c r="BX577" s="18"/>
      <c r="BY577" s="18"/>
      <c r="BZ577" s="18"/>
      <c r="CA577" s="18"/>
      <c r="CB577" s="18"/>
      <c r="CC577" s="18"/>
      <c r="CD577" s="18"/>
      <c r="CE577" s="18"/>
      <c r="CF577" s="18"/>
      <c r="CG577" s="18"/>
      <c r="CH577" s="18"/>
      <c r="CI577" s="18"/>
      <c r="CJ577" s="18"/>
      <c r="CK577" s="18"/>
      <c r="CL577" s="18"/>
      <c r="CM577" s="18"/>
      <c r="CN577" s="18"/>
      <c r="CO577" s="18"/>
      <c r="CP577" s="18"/>
      <c r="CQ577" s="18"/>
      <c r="CR577" s="18"/>
      <c r="CS577" s="18"/>
      <c r="CT577" s="18"/>
      <c r="CU577" s="18"/>
      <c r="CV577" s="18"/>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c r="EL577" s="18"/>
      <c r="EM577" s="18"/>
      <c r="EN577" s="18"/>
      <c r="EO577" s="18"/>
      <c r="EP577" s="18"/>
      <c r="EQ577" s="18"/>
      <c r="ER577" s="18"/>
      <c r="ES577" s="18"/>
      <c r="ET577" s="18"/>
      <c r="EU577" s="18"/>
      <c r="EV577" s="18"/>
      <c r="EW577" s="18"/>
      <c r="EX577" s="18"/>
      <c r="EY577" s="18"/>
      <c r="EZ577" s="18"/>
      <c r="FA577" s="18"/>
      <c r="FB577" s="18"/>
      <c r="FC577" s="18"/>
      <c r="FD577" s="18"/>
      <c r="FE577" s="18"/>
      <c r="FF577" s="18"/>
      <c r="FG577" s="18"/>
      <c r="FH577" s="18"/>
      <c r="FI577" s="18"/>
      <c r="FJ577" s="18"/>
      <c r="FK577" s="18"/>
      <c r="FL577" s="18"/>
      <c r="FM577" s="18"/>
      <c r="FN577" s="18"/>
      <c r="FO577" s="18"/>
      <c r="FP577" s="18"/>
      <c r="FQ577" s="18"/>
      <c r="FR577" s="18"/>
      <c r="FS577" s="18"/>
      <c r="FT577" s="18"/>
      <c r="FU577" s="18"/>
    </row>
    <row r="578" spans="24:177" x14ac:dyDescent="0.2">
      <c r="X578" s="18"/>
      <c r="Y578" s="18"/>
      <c r="Z578" s="18"/>
      <c r="AA578" s="18"/>
      <c r="AB578" s="18"/>
      <c r="AC578" s="18"/>
      <c r="AD578" s="18"/>
      <c r="AE578" s="18"/>
      <c r="AF578" s="18"/>
      <c r="AG578" s="18"/>
      <c r="AH578" s="18"/>
      <c r="AI578" s="18"/>
      <c r="AJ578" s="18"/>
      <c r="AK578" s="18"/>
      <c r="AL578" s="18"/>
      <c r="AM578" s="18"/>
      <c r="AN578" s="18"/>
      <c r="AO578" s="18"/>
      <c r="AP578" s="18"/>
      <c r="AQ578" s="18"/>
      <c r="AR578" s="18"/>
      <c r="AS578" s="18"/>
      <c r="AT578" s="18"/>
      <c r="AU578" s="18"/>
      <c r="AV578" s="18"/>
      <c r="AW578" s="18"/>
      <c r="AX578" s="18"/>
      <c r="AY578" s="18"/>
      <c r="AZ578" s="18"/>
      <c r="BA578" s="18"/>
      <c r="BB578" s="18"/>
      <c r="BC578" s="18"/>
      <c r="BD578" s="18"/>
      <c r="BE578" s="18"/>
      <c r="BF578" s="18"/>
      <c r="BG578" s="18"/>
      <c r="BH578" s="18"/>
      <c r="BI578" s="18"/>
      <c r="BJ578" s="18"/>
      <c r="BK578" s="18"/>
      <c r="BL578" s="18"/>
      <c r="BM578" s="18"/>
      <c r="BN578" s="18"/>
      <c r="BO578" s="18"/>
      <c r="BP578" s="18"/>
      <c r="BQ578" s="18"/>
      <c r="BR578" s="18"/>
      <c r="BS578" s="18"/>
      <c r="BT578" s="18"/>
      <c r="BU578" s="18"/>
      <c r="BV578" s="18"/>
      <c r="BW578" s="18"/>
      <c r="BX578" s="18"/>
      <c r="BY578" s="18"/>
      <c r="BZ578" s="18"/>
      <c r="CA578" s="18"/>
      <c r="CB578" s="18"/>
      <c r="CC578" s="18"/>
      <c r="CD578" s="18"/>
      <c r="CE578" s="18"/>
      <c r="CF578" s="18"/>
      <c r="CG578" s="18"/>
      <c r="CH578" s="18"/>
      <c r="CI578" s="18"/>
      <c r="CJ578" s="18"/>
      <c r="CK578" s="18"/>
      <c r="CL578" s="18"/>
      <c r="CM578" s="18"/>
      <c r="CN578" s="18"/>
      <c r="CO578" s="18"/>
      <c r="CP578" s="18"/>
      <c r="CQ578" s="18"/>
      <c r="CR578" s="18"/>
      <c r="CS578" s="18"/>
      <c r="CT578" s="18"/>
      <c r="CU578" s="18"/>
      <c r="CV578" s="18"/>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c r="EL578" s="18"/>
      <c r="EM578" s="18"/>
      <c r="EN578" s="18"/>
      <c r="EO578" s="18"/>
      <c r="EP578" s="18"/>
      <c r="EQ578" s="18"/>
      <c r="ER578" s="18"/>
      <c r="ES578" s="18"/>
      <c r="ET578" s="18"/>
      <c r="EU578" s="18"/>
      <c r="EV578" s="18"/>
      <c r="EW578" s="18"/>
      <c r="EX578" s="18"/>
      <c r="EY578" s="18"/>
      <c r="EZ578" s="18"/>
      <c r="FA578" s="18"/>
      <c r="FB578" s="18"/>
      <c r="FC578" s="18"/>
      <c r="FD578" s="18"/>
      <c r="FE578" s="18"/>
      <c r="FF578" s="18"/>
      <c r="FG578" s="18"/>
      <c r="FH578" s="18"/>
      <c r="FI578" s="18"/>
      <c r="FJ578" s="18"/>
      <c r="FK578" s="18"/>
      <c r="FL578" s="18"/>
      <c r="FM578" s="18"/>
      <c r="FN578" s="18"/>
      <c r="FO578" s="18"/>
      <c r="FP578" s="18"/>
      <c r="FQ578" s="18"/>
      <c r="FR578" s="18"/>
      <c r="FS578" s="18"/>
      <c r="FT578" s="18"/>
      <c r="FU578" s="18"/>
    </row>
    <row r="579" spans="24:177" x14ac:dyDescent="0.2">
      <c r="X579" s="18"/>
      <c r="Y579" s="18"/>
      <c r="Z579" s="18"/>
      <c r="AA579" s="18"/>
      <c r="AB579" s="18"/>
      <c r="AC579" s="18"/>
      <c r="AD579" s="18"/>
      <c r="AE579" s="18"/>
      <c r="AF579" s="18"/>
      <c r="AG579" s="18"/>
      <c r="AH579" s="18"/>
      <c r="AI579" s="18"/>
      <c r="AJ579" s="18"/>
      <c r="AK579" s="18"/>
      <c r="AL579" s="18"/>
      <c r="AM579" s="18"/>
      <c r="AN579" s="18"/>
      <c r="AO579" s="18"/>
      <c r="AP579" s="18"/>
      <c r="AQ579" s="18"/>
      <c r="AR579" s="18"/>
      <c r="AS579" s="18"/>
      <c r="AT579" s="18"/>
      <c r="AU579" s="18"/>
      <c r="AV579" s="18"/>
      <c r="AW579" s="18"/>
      <c r="AX579" s="18"/>
      <c r="AY579" s="18"/>
      <c r="AZ579" s="18"/>
      <c r="BA579" s="18"/>
      <c r="BB579" s="18"/>
      <c r="BC579" s="18"/>
      <c r="BD579" s="18"/>
      <c r="BE579" s="18"/>
      <c r="BF579" s="18"/>
      <c r="BG579" s="18"/>
      <c r="BH579" s="18"/>
      <c r="BI579" s="18"/>
      <c r="BJ579" s="18"/>
      <c r="BK579" s="18"/>
      <c r="BL579" s="18"/>
      <c r="BM579" s="18"/>
      <c r="BN579" s="18"/>
      <c r="BO579" s="18"/>
      <c r="BP579" s="18"/>
      <c r="BQ579" s="18"/>
      <c r="BR579" s="18"/>
      <c r="BS579" s="18"/>
      <c r="BT579" s="18"/>
      <c r="BU579" s="18"/>
      <c r="BV579" s="18"/>
      <c r="BW579" s="18"/>
      <c r="BX579" s="18"/>
      <c r="BY579" s="18"/>
      <c r="BZ579" s="18"/>
      <c r="CA579" s="18"/>
      <c r="CB579" s="18"/>
      <c r="CC579" s="18"/>
      <c r="CD579" s="18"/>
      <c r="CE579" s="18"/>
      <c r="CF579" s="18"/>
      <c r="CG579" s="18"/>
      <c r="CH579" s="18"/>
      <c r="CI579" s="18"/>
      <c r="CJ579" s="18"/>
      <c r="CK579" s="18"/>
      <c r="CL579" s="18"/>
      <c r="CM579" s="18"/>
      <c r="CN579" s="18"/>
      <c r="CO579" s="18"/>
      <c r="CP579" s="18"/>
      <c r="CQ579" s="18"/>
      <c r="CR579" s="18"/>
      <c r="CS579" s="18"/>
      <c r="CT579" s="18"/>
      <c r="CU579" s="18"/>
      <c r="CV579" s="18"/>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c r="EL579" s="18"/>
      <c r="EM579" s="18"/>
      <c r="EN579" s="18"/>
      <c r="EO579" s="18"/>
      <c r="EP579" s="18"/>
      <c r="EQ579" s="18"/>
      <c r="ER579" s="18"/>
      <c r="ES579" s="18"/>
      <c r="ET579" s="18"/>
      <c r="EU579" s="18"/>
      <c r="EV579" s="18"/>
      <c r="EW579" s="18"/>
      <c r="EX579" s="18"/>
      <c r="EY579" s="18"/>
      <c r="EZ579" s="18"/>
      <c r="FA579" s="18"/>
      <c r="FB579" s="18"/>
      <c r="FC579" s="18"/>
      <c r="FD579" s="18"/>
      <c r="FE579" s="18"/>
      <c r="FF579" s="18"/>
      <c r="FG579" s="18"/>
      <c r="FH579" s="18"/>
      <c r="FI579" s="18"/>
      <c r="FJ579" s="18"/>
      <c r="FK579" s="18"/>
      <c r="FL579" s="18"/>
      <c r="FM579" s="18"/>
      <c r="FN579" s="18"/>
      <c r="FO579" s="18"/>
      <c r="FP579" s="18"/>
      <c r="FQ579" s="18"/>
      <c r="FR579" s="18"/>
      <c r="FS579" s="18"/>
      <c r="FT579" s="18"/>
      <c r="FU579" s="18"/>
    </row>
    <row r="580" spans="24:177" x14ac:dyDescent="0.2">
      <c r="X580" s="18"/>
      <c r="Y580" s="18"/>
      <c r="Z580" s="18"/>
      <c r="AA580" s="18"/>
      <c r="AB580" s="18"/>
      <c r="AC580" s="18"/>
      <c r="AD580" s="18"/>
      <c r="AE580" s="18"/>
      <c r="AF580" s="18"/>
      <c r="AG580" s="18"/>
      <c r="AH580" s="18"/>
      <c r="AI580" s="18"/>
      <c r="AJ580" s="18"/>
      <c r="AK580" s="18"/>
      <c r="AL580" s="18"/>
      <c r="AM580" s="18"/>
      <c r="AN580" s="18"/>
      <c r="AO580" s="18"/>
      <c r="AP580" s="18"/>
      <c r="AQ580" s="18"/>
      <c r="AR580" s="18"/>
      <c r="AS580" s="18"/>
      <c r="AT580" s="18"/>
      <c r="AU580" s="18"/>
      <c r="AV580" s="18"/>
      <c r="AW580" s="18"/>
      <c r="AX580" s="18"/>
      <c r="AY580" s="18"/>
      <c r="AZ580" s="18"/>
      <c r="BA580" s="18"/>
      <c r="BB580" s="18"/>
      <c r="BC580" s="18"/>
      <c r="BD580" s="18"/>
      <c r="BE580" s="18"/>
      <c r="BF580" s="18"/>
      <c r="BG580" s="18"/>
      <c r="BH580" s="18"/>
      <c r="BI580" s="18"/>
      <c r="BJ580" s="18"/>
      <c r="BK580" s="18"/>
      <c r="BL580" s="18"/>
      <c r="BM580" s="18"/>
      <c r="BN580" s="18"/>
      <c r="BO580" s="18"/>
      <c r="BP580" s="18"/>
      <c r="BQ580" s="18"/>
      <c r="BR580" s="18"/>
      <c r="BS580" s="18"/>
      <c r="BT580" s="18"/>
      <c r="BU580" s="18"/>
      <c r="BV580" s="18"/>
      <c r="BW580" s="18"/>
      <c r="BX580" s="18"/>
      <c r="BY580" s="18"/>
      <c r="BZ580" s="18"/>
      <c r="CA580" s="18"/>
      <c r="CB580" s="18"/>
      <c r="CC580" s="18"/>
      <c r="CD580" s="18"/>
      <c r="CE580" s="18"/>
      <c r="CF580" s="18"/>
      <c r="CG580" s="18"/>
      <c r="CH580" s="18"/>
      <c r="CI580" s="18"/>
      <c r="CJ580" s="18"/>
      <c r="CK580" s="18"/>
      <c r="CL580" s="18"/>
      <c r="CM580" s="18"/>
      <c r="CN580" s="18"/>
      <c r="CO580" s="18"/>
      <c r="CP580" s="18"/>
      <c r="CQ580" s="18"/>
      <c r="CR580" s="18"/>
      <c r="CS580" s="18"/>
      <c r="CT580" s="18"/>
      <c r="CU580" s="18"/>
      <c r="CV580" s="18"/>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c r="FJ580" s="18"/>
      <c r="FK580" s="18"/>
      <c r="FL580" s="18"/>
      <c r="FM580" s="18"/>
      <c r="FN580" s="18"/>
      <c r="FO580" s="18"/>
      <c r="FP580" s="18"/>
      <c r="FQ580" s="18"/>
      <c r="FR580" s="18"/>
      <c r="FS580" s="18"/>
      <c r="FT580" s="18"/>
      <c r="FU580" s="18"/>
    </row>
    <row r="581" spans="24:177" x14ac:dyDescent="0.2">
      <c r="X581" s="18"/>
      <c r="Y581" s="18"/>
      <c r="Z581" s="18"/>
      <c r="AA581" s="18"/>
      <c r="AB581" s="18"/>
      <c r="AC581" s="18"/>
      <c r="AD581" s="18"/>
      <c r="AE581" s="18"/>
      <c r="AF581" s="18"/>
      <c r="AG581" s="18"/>
      <c r="AH581" s="18"/>
      <c r="AI581" s="18"/>
      <c r="AJ581" s="18"/>
      <c r="AK581" s="18"/>
      <c r="AL581" s="18"/>
      <c r="AM581" s="18"/>
      <c r="AN581" s="18"/>
      <c r="AO581" s="18"/>
      <c r="AP581" s="18"/>
      <c r="AQ581" s="18"/>
      <c r="AR581" s="18"/>
      <c r="AS581" s="18"/>
      <c r="AT581" s="18"/>
      <c r="AU581" s="18"/>
      <c r="AV581" s="18"/>
      <c r="AW581" s="18"/>
      <c r="AX581" s="18"/>
      <c r="AY581" s="18"/>
      <c r="AZ581" s="18"/>
      <c r="BA581" s="18"/>
      <c r="BB581" s="18"/>
      <c r="BC581" s="18"/>
      <c r="BD581" s="18"/>
      <c r="BE581" s="18"/>
      <c r="BF581" s="18"/>
      <c r="BG581" s="18"/>
      <c r="BH581" s="18"/>
      <c r="BI581" s="18"/>
      <c r="BJ581" s="18"/>
      <c r="BK581" s="18"/>
      <c r="BL581" s="18"/>
      <c r="BM581" s="18"/>
      <c r="BN581" s="18"/>
      <c r="BO581" s="18"/>
      <c r="BP581" s="18"/>
      <c r="BQ581" s="18"/>
      <c r="BR581" s="18"/>
      <c r="BS581" s="18"/>
      <c r="BT581" s="18"/>
      <c r="BU581" s="18"/>
      <c r="BV581" s="18"/>
      <c r="BW581" s="18"/>
      <c r="BX581" s="18"/>
      <c r="BY581" s="18"/>
      <c r="BZ581" s="18"/>
      <c r="CA581" s="18"/>
      <c r="CB581" s="18"/>
      <c r="CC581" s="18"/>
      <c r="CD581" s="18"/>
      <c r="CE581" s="18"/>
      <c r="CF581" s="18"/>
      <c r="CG581" s="18"/>
      <c r="CH581" s="18"/>
      <c r="CI581" s="18"/>
      <c r="CJ581" s="18"/>
      <c r="CK581" s="18"/>
      <c r="CL581" s="18"/>
      <c r="CM581" s="18"/>
      <c r="CN581" s="18"/>
      <c r="CO581" s="18"/>
      <c r="CP581" s="18"/>
      <c r="CQ581" s="18"/>
      <c r="CR581" s="18"/>
      <c r="CS581" s="18"/>
      <c r="CT581" s="18"/>
      <c r="CU581" s="18"/>
      <c r="CV581" s="18"/>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c r="EL581" s="18"/>
      <c r="EM581" s="18"/>
      <c r="EN581" s="18"/>
      <c r="EO581" s="18"/>
      <c r="EP581" s="18"/>
      <c r="EQ581" s="18"/>
      <c r="ER581" s="18"/>
      <c r="ES581" s="18"/>
      <c r="ET581" s="18"/>
      <c r="EU581" s="18"/>
      <c r="EV581" s="18"/>
      <c r="EW581" s="18"/>
      <c r="EX581" s="18"/>
      <c r="EY581" s="18"/>
      <c r="EZ581" s="18"/>
      <c r="FA581" s="18"/>
      <c r="FB581" s="18"/>
      <c r="FC581" s="18"/>
      <c r="FD581" s="18"/>
      <c r="FE581" s="18"/>
      <c r="FF581" s="18"/>
      <c r="FG581" s="18"/>
      <c r="FH581" s="18"/>
      <c r="FI581" s="18"/>
      <c r="FJ581" s="18"/>
      <c r="FK581" s="18"/>
      <c r="FL581" s="18"/>
      <c r="FM581" s="18"/>
      <c r="FN581" s="18"/>
      <c r="FO581" s="18"/>
      <c r="FP581" s="18"/>
      <c r="FQ581" s="18"/>
      <c r="FR581" s="18"/>
      <c r="FS581" s="18"/>
      <c r="FT581" s="18"/>
      <c r="FU581" s="18"/>
    </row>
    <row r="582" spans="24:177" x14ac:dyDescent="0.2">
      <c r="X582" s="18"/>
      <c r="Y582" s="18"/>
      <c r="Z582" s="18"/>
      <c r="AA582" s="18"/>
      <c r="AB582" s="18"/>
      <c r="AC582" s="18"/>
      <c r="AD582" s="18"/>
      <c r="AE582" s="18"/>
      <c r="AF582" s="18"/>
      <c r="AG582" s="18"/>
      <c r="AH582" s="18"/>
      <c r="AI582" s="18"/>
      <c r="AJ582" s="18"/>
      <c r="AK582" s="18"/>
      <c r="AL582" s="18"/>
      <c r="AM582" s="18"/>
      <c r="AN582" s="18"/>
      <c r="AO582" s="18"/>
      <c r="AP582" s="18"/>
      <c r="AQ582" s="18"/>
      <c r="AR582" s="18"/>
      <c r="AS582" s="18"/>
      <c r="AT582" s="18"/>
      <c r="AU582" s="18"/>
      <c r="AV582" s="18"/>
      <c r="AW582" s="18"/>
      <c r="AX582" s="18"/>
      <c r="AY582" s="18"/>
      <c r="AZ582" s="18"/>
      <c r="BA582" s="18"/>
      <c r="BB582" s="18"/>
      <c r="BC582" s="18"/>
      <c r="BD582" s="18"/>
      <c r="BE582" s="18"/>
      <c r="BF582" s="18"/>
      <c r="BG582" s="18"/>
      <c r="BH582" s="18"/>
      <c r="BI582" s="18"/>
      <c r="BJ582" s="18"/>
      <c r="BK582" s="18"/>
      <c r="BL582" s="18"/>
      <c r="BM582" s="18"/>
      <c r="BN582" s="18"/>
      <c r="BO582" s="18"/>
      <c r="BP582" s="18"/>
      <c r="BQ582" s="18"/>
      <c r="BR582" s="18"/>
      <c r="BS582" s="18"/>
      <c r="BT582" s="18"/>
      <c r="BU582" s="18"/>
      <c r="BV582" s="18"/>
      <c r="BW582" s="18"/>
      <c r="BX582" s="18"/>
      <c r="BY582" s="18"/>
      <c r="BZ582" s="18"/>
      <c r="CA582" s="18"/>
      <c r="CB582" s="18"/>
      <c r="CC582" s="18"/>
      <c r="CD582" s="18"/>
      <c r="CE582" s="18"/>
      <c r="CF582" s="18"/>
      <c r="CG582" s="18"/>
      <c r="CH582" s="18"/>
      <c r="CI582" s="18"/>
      <c r="CJ582" s="18"/>
      <c r="CK582" s="18"/>
      <c r="CL582" s="18"/>
      <c r="CM582" s="18"/>
      <c r="CN582" s="18"/>
      <c r="CO582" s="18"/>
      <c r="CP582" s="18"/>
      <c r="CQ582" s="18"/>
      <c r="CR582" s="18"/>
      <c r="CS582" s="18"/>
      <c r="CT582" s="18"/>
      <c r="CU582" s="18"/>
      <c r="CV582" s="18"/>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row>
    <row r="583" spans="24:177" x14ac:dyDescent="0.2">
      <c r="X583" s="18"/>
      <c r="Y583" s="18"/>
      <c r="Z583" s="18"/>
      <c r="AA583" s="18"/>
      <c r="AB583" s="18"/>
      <c r="AC583" s="18"/>
      <c r="AD583" s="18"/>
      <c r="AE583" s="18"/>
      <c r="AF583" s="18"/>
      <c r="AG583" s="18"/>
      <c r="AH583" s="18"/>
      <c r="AI583" s="18"/>
      <c r="AJ583" s="18"/>
      <c r="AK583" s="18"/>
      <c r="AL583" s="18"/>
      <c r="AM583" s="18"/>
      <c r="AN583" s="18"/>
      <c r="AO583" s="18"/>
      <c r="AP583" s="18"/>
      <c r="AQ583" s="18"/>
      <c r="AR583" s="18"/>
      <c r="AS583" s="18"/>
      <c r="AT583" s="18"/>
      <c r="AU583" s="18"/>
      <c r="AV583" s="18"/>
      <c r="AW583" s="18"/>
      <c r="AX583" s="18"/>
      <c r="AY583" s="18"/>
      <c r="AZ583" s="18"/>
      <c r="BA583" s="18"/>
      <c r="BB583" s="18"/>
      <c r="BC583" s="18"/>
      <c r="BD583" s="18"/>
      <c r="BE583" s="18"/>
      <c r="BF583" s="18"/>
      <c r="BG583" s="18"/>
      <c r="BH583" s="18"/>
      <c r="BI583" s="18"/>
      <c r="BJ583" s="18"/>
      <c r="BK583" s="18"/>
      <c r="BL583" s="18"/>
      <c r="BM583" s="18"/>
      <c r="BN583" s="18"/>
      <c r="BO583" s="18"/>
      <c r="BP583" s="18"/>
      <c r="BQ583" s="18"/>
      <c r="BR583" s="18"/>
      <c r="BS583" s="18"/>
      <c r="BT583" s="18"/>
      <c r="BU583" s="18"/>
      <c r="BV583" s="18"/>
      <c r="BW583" s="18"/>
      <c r="BX583" s="18"/>
      <c r="BY583" s="18"/>
      <c r="BZ583" s="18"/>
      <c r="CA583" s="18"/>
      <c r="CB583" s="18"/>
      <c r="CC583" s="18"/>
      <c r="CD583" s="18"/>
      <c r="CE583" s="18"/>
      <c r="CF583" s="18"/>
      <c r="CG583" s="18"/>
      <c r="CH583" s="18"/>
      <c r="CI583" s="18"/>
      <c r="CJ583" s="18"/>
      <c r="CK583" s="18"/>
      <c r="CL583" s="18"/>
      <c r="CM583" s="18"/>
      <c r="CN583" s="18"/>
      <c r="CO583" s="18"/>
      <c r="CP583" s="18"/>
      <c r="CQ583" s="18"/>
      <c r="CR583" s="18"/>
      <c r="CS583" s="18"/>
      <c r="CT583" s="18"/>
      <c r="CU583" s="18"/>
      <c r="CV583" s="18"/>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c r="EL583" s="18"/>
      <c r="EM583" s="18"/>
      <c r="EN583" s="18"/>
      <c r="EO583" s="18"/>
      <c r="EP583" s="18"/>
      <c r="EQ583" s="18"/>
      <c r="ER583" s="18"/>
      <c r="ES583" s="18"/>
      <c r="ET583" s="18"/>
      <c r="EU583" s="18"/>
      <c r="EV583" s="18"/>
      <c r="EW583" s="18"/>
      <c r="EX583" s="18"/>
      <c r="EY583" s="18"/>
      <c r="EZ583" s="18"/>
      <c r="FA583" s="18"/>
      <c r="FB583" s="18"/>
      <c r="FC583" s="18"/>
      <c r="FD583" s="18"/>
      <c r="FE583" s="18"/>
      <c r="FF583" s="18"/>
      <c r="FG583" s="18"/>
      <c r="FH583" s="18"/>
      <c r="FI583" s="18"/>
      <c r="FJ583" s="18"/>
      <c r="FK583" s="18"/>
      <c r="FL583" s="18"/>
      <c r="FM583" s="18"/>
      <c r="FN583" s="18"/>
      <c r="FO583" s="18"/>
      <c r="FP583" s="18"/>
      <c r="FQ583" s="18"/>
      <c r="FR583" s="18"/>
      <c r="FS583" s="18"/>
      <c r="FT583" s="18"/>
      <c r="FU583" s="18"/>
    </row>
    <row r="584" spans="24:177" x14ac:dyDescent="0.2">
      <c r="X584" s="18"/>
      <c r="Y584" s="18"/>
      <c r="Z584" s="18"/>
      <c r="AA584" s="18"/>
      <c r="AB584" s="18"/>
      <c r="AC584" s="18"/>
      <c r="AD584" s="18"/>
      <c r="AE584" s="18"/>
      <c r="AF584" s="18"/>
      <c r="AG584" s="18"/>
      <c r="AH584" s="18"/>
      <c r="AI584" s="18"/>
      <c r="AJ584" s="18"/>
      <c r="AK584" s="18"/>
      <c r="AL584" s="18"/>
      <c r="AM584" s="18"/>
      <c r="AN584" s="18"/>
      <c r="AO584" s="18"/>
      <c r="AP584" s="18"/>
      <c r="AQ584" s="18"/>
      <c r="AR584" s="18"/>
      <c r="AS584" s="18"/>
      <c r="AT584" s="18"/>
      <c r="AU584" s="18"/>
      <c r="AV584" s="18"/>
      <c r="AW584" s="18"/>
      <c r="AX584" s="18"/>
      <c r="AY584" s="18"/>
      <c r="AZ584" s="18"/>
      <c r="BA584" s="18"/>
      <c r="BB584" s="18"/>
      <c r="BC584" s="18"/>
      <c r="BD584" s="18"/>
      <c r="BE584" s="18"/>
      <c r="BF584" s="18"/>
      <c r="BG584" s="18"/>
      <c r="BH584" s="18"/>
      <c r="BI584" s="18"/>
      <c r="BJ584" s="18"/>
      <c r="BK584" s="18"/>
      <c r="BL584" s="18"/>
      <c r="BM584" s="18"/>
      <c r="BN584" s="18"/>
      <c r="BO584" s="18"/>
      <c r="BP584" s="18"/>
      <c r="BQ584" s="18"/>
      <c r="BR584" s="18"/>
      <c r="BS584" s="18"/>
      <c r="BT584" s="18"/>
      <c r="BU584" s="18"/>
      <c r="BV584" s="18"/>
      <c r="BW584" s="18"/>
      <c r="BX584" s="18"/>
      <c r="BY584" s="18"/>
      <c r="BZ584" s="18"/>
      <c r="CA584" s="18"/>
      <c r="CB584" s="18"/>
      <c r="CC584" s="18"/>
      <c r="CD584" s="18"/>
      <c r="CE584" s="18"/>
      <c r="CF584" s="18"/>
      <c r="CG584" s="18"/>
      <c r="CH584" s="18"/>
      <c r="CI584" s="18"/>
      <c r="CJ584" s="18"/>
      <c r="CK584" s="18"/>
      <c r="CL584" s="18"/>
      <c r="CM584" s="18"/>
      <c r="CN584" s="18"/>
      <c r="CO584" s="18"/>
      <c r="CP584" s="18"/>
      <c r="CQ584" s="18"/>
      <c r="CR584" s="18"/>
      <c r="CS584" s="18"/>
      <c r="CT584" s="18"/>
      <c r="CU584" s="18"/>
      <c r="CV584" s="18"/>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c r="EL584" s="18"/>
      <c r="EM584" s="18"/>
      <c r="EN584" s="18"/>
      <c r="EO584" s="18"/>
      <c r="EP584" s="18"/>
      <c r="EQ584" s="18"/>
      <c r="ER584" s="18"/>
      <c r="ES584" s="18"/>
      <c r="ET584" s="18"/>
      <c r="EU584" s="18"/>
      <c r="EV584" s="18"/>
      <c r="EW584" s="18"/>
      <c r="EX584" s="18"/>
      <c r="EY584" s="18"/>
      <c r="EZ584" s="18"/>
      <c r="FA584" s="18"/>
      <c r="FB584" s="18"/>
      <c r="FC584" s="18"/>
      <c r="FD584" s="18"/>
      <c r="FE584" s="18"/>
      <c r="FF584" s="18"/>
      <c r="FG584" s="18"/>
      <c r="FH584" s="18"/>
      <c r="FI584" s="18"/>
      <c r="FJ584" s="18"/>
      <c r="FK584" s="18"/>
      <c r="FL584" s="18"/>
      <c r="FM584" s="18"/>
      <c r="FN584" s="18"/>
      <c r="FO584" s="18"/>
      <c r="FP584" s="18"/>
      <c r="FQ584" s="18"/>
      <c r="FR584" s="18"/>
      <c r="FS584" s="18"/>
      <c r="FT584" s="18"/>
      <c r="FU584" s="18"/>
    </row>
    <row r="585" spans="24:177" x14ac:dyDescent="0.2">
      <c r="X585" s="18"/>
      <c r="Y585" s="18"/>
      <c r="Z585" s="18"/>
      <c r="AA585" s="18"/>
      <c r="AB585" s="18"/>
      <c r="AC585" s="18"/>
      <c r="AD585" s="18"/>
      <c r="AE585" s="18"/>
      <c r="AF585" s="18"/>
      <c r="AG585" s="18"/>
      <c r="AH585" s="18"/>
      <c r="AI585" s="18"/>
      <c r="AJ585" s="18"/>
      <c r="AK585" s="18"/>
      <c r="AL585" s="18"/>
      <c r="AM585" s="18"/>
      <c r="AN585" s="18"/>
      <c r="AO585" s="18"/>
      <c r="AP585" s="18"/>
      <c r="AQ585" s="18"/>
      <c r="AR585" s="18"/>
      <c r="AS585" s="18"/>
      <c r="AT585" s="18"/>
      <c r="AU585" s="18"/>
      <c r="AV585" s="18"/>
      <c r="AW585" s="18"/>
      <c r="AX585" s="18"/>
      <c r="AY585" s="18"/>
      <c r="AZ585" s="18"/>
      <c r="BA585" s="18"/>
      <c r="BB585" s="18"/>
      <c r="BC585" s="18"/>
      <c r="BD585" s="18"/>
      <c r="BE585" s="18"/>
      <c r="BF585" s="18"/>
      <c r="BG585" s="18"/>
      <c r="BH585" s="18"/>
      <c r="BI585" s="18"/>
      <c r="BJ585" s="18"/>
      <c r="BK585" s="18"/>
      <c r="BL585" s="18"/>
      <c r="BM585" s="18"/>
      <c r="BN585" s="18"/>
      <c r="BO585" s="18"/>
      <c r="BP585" s="18"/>
      <c r="BQ585" s="18"/>
      <c r="BR585" s="18"/>
      <c r="BS585" s="18"/>
      <c r="BT585" s="18"/>
      <c r="BU585" s="18"/>
      <c r="BV585" s="18"/>
      <c r="BW585" s="18"/>
      <c r="BX585" s="18"/>
      <c r="BY585" s="18"/>
      <c r="BZ585" s="18"/>
      <c r="CA585" s="18"/>
      <c r="CB585" s="18"/>
      <c r="CC585" s="18"/>
      <c r="CD585" s="18"/>
      <c r="CE585" s="18"/>
      <c r="CF585" s="18"/>
      <c r="CG585" s="18"/>
      <c r="CH585" s="18"/>
      <c r="CI585" s="18"/>
      <c r="CJ585" s="18"/>
      <c r="CK585" s="18"/>
      <c r="CL585" s="18"/>
      <c r="CM585" s="18"/>
      <c r="CN585" s="18"/>
      <c r="CO585" s="18"/>
      <c r="CP585" s="18"/>
      <c r="CQ585" s="18"/>
      <c r="CR585" s="18"/>
      <c r="CS585" s="18"/>
      <c r="CT585" s="18"/>
      <c r="CU585" s="18"/>
      <c r="CV585" s="18"/>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row>
    <row r="586" spans="24:177" x14ac:dyDescent="0.2">
      <c r="X586" s="18"/>
      <c r="Y586" s="18"/>
      <c r="Z586" s="18"/>
      <c r="AA586" s="18"/>
      <c r="AB586" s="18"/>
      <c r="AC586" s="18"/>
      <c r="AD586" s="18"/>
      <c r="AE586" s="18"/>
      <c r="AF586" s="18"/>
      <c r="AG586" s="18"/>
      <c r="AH586" s="18"/>
      <c r="AI586" s="18"/>
      <c r="AJ586" s="18"/>
      <c r="AK586" s="18"/>
      <c r="AL586" s="18"/>
      <c r="AM586" s="18"/>
      <c r="AN586" s="18"/>
      <c r="AO586" s="18"/>
      <c r="AP586" s="18"/>
      <c r="AQ586" s="18"/>
      <c r="AR586" s="18"/>
      <c r="AS586" s="18"/>
      <c r="AT586" s="18"/>
      <c r="AU586" s="18"/>
      <c r="AV586" s="18"/>
      <c r="AW586" s="18"/>
      <c r="AX586" s="18"/>
      <c r="AY586" s="18"/>
      <c r="AZ586" s="18"/>
      <c r="BA586" s="18"/>
      <c r="BB586" s="18"/>
      <c r="BC586" s="18"/>
      <c r="BD586" s="18"/>
      <c r="BE586" s="18"/>
      <c r="BF586" s="18"/>
      <c r="BG586" s="18"/>
      <c r="BH586" s="18"/>
      <c r="BI586" s="18"/>
      <c r="BJ586" s="18"/>
      <c r="BK586" s="18"/>
      <c r="BL586" s="18"/>
      <c r="BM586" s="18"/>
      <c r="BN586" s="18"/>
      <c r="BO586" s="18"/>
      <c r="BP586" s="18"/>
      <c r="BQ586" s="18"/>
      <c r="BR586" s="18"/>
      <c r="BS586" s="18"/>
      <c r="BT586" s="18"/>
      <c r="BU586" s="18"/>
      <c r="BV586" s="18"/>
      <c r="BW586" s="18"/>
      <c r="BX586" s="18"/>
      <c r="BY586" s="18"/>
      <c r="BZ586" s="18"/>
      <c r="CA586" s="18"/>
      <c r="CB586" s="18"/>
      <c r="CC586" s="18"/>
      <c r="CD586" s="18"/>
      <c r="CE586" s="18"/>
      <c r="CF586" s="18"/>
      <c r="CG586" s="18"/>
      <c r="CH586" s="18"/>
      <c r="CI586" s="18"/>
      <c r="CJ586" s="18"/>
      <c r="CK586" s="18"/>
      <c r="CL586" s="18"/>
      <c r="CM586" s="18"/>
      <c r="CN586" s="18"/>
      <c r="CO586" s="18"/>
      <c r="CP586" s="18"/>
      <c r="CQ586" s="18"/>
      <c r="CR586" s="18"/>
      <c r="CS586" s="18"/>
      <c r="CT586" s="18"/>
      <c r="CU586" s="18"/>
      <c r="CV586" s="18"/>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row>
    <row r="587" spans="24:177" x14ac:dyDescent="0.2">
      <c r="X587" s="18"/>
      <c r="Y587" s="18"/>
      <c r="Z587" s="18"/>
      <c r="AA587" s="18"/>
      <c r="AB587" s="18"/>
      <c r="AC587" s="18"/>
      <c r="AD587" s="18"/>
      <c r="AE587" s="18"/>
      <c r="AF587" s="18"/>
      <c r="AG587" s="18"/>
      <c r="AH587" s="18"/>
      <c r="AI587" s="18"/>
      <c r="AJ587" s="18"/>
      <c r="AK587" s="18"/>
      <c r="AL587" s="18"/>
      <c r="AM587" s="18"/>
      <c r="AN587" s="18"/>
      <c r="AO587" s="18"/>
      <c r="AP587" s="18"/>
      <c r="AQ587" s="18"/>
      <c r="AR587" s="18"/>
      <c r="AS587" s="18"/>
      <c r="AT587" s="18"/>
      <c r="AU587" s="18"/>
      <c r="AV587" s="18"/>
      <c r="AW587" s="18"/>
      <c r="AX587" s="18"/>
      <c r="AY587" s="18"/>
      <c r="AZ587" s="18"/>
      <c r="BA587" s="18"/>
      <c r="BB587" s="18"/>
      <c r="BC587" s="18"/>
      <c r="BD587" s="18"/>
      <c r="BE587" s="18"/>
      <c r="BF587" s="18"/>
      <c r="BG587" s="18"/>
      <c r="BH587" s="18"/>
      <c r="BI587" s="18"/>
      <c r="BJ587" s="18"/>
      <c r="BK587" s="18"/>
      <c r="BL587" s="18"/>
      <c r="BM587" s="18"/>
      <c r="BN587" s="18"/>
      <c r="BO587" s="18"/>
      <c r="BP587" s="18"/>
      <c r="BQ587" s="18"/>
      <c r="BR587" s="18"/>
      <c r="BS587" s="18"/>
      <c r="BT587" s="18"/>
      <c r="BU587" s="18"/>
      <c r="BV587" s="18"/>
      <c r="BW587" s="18"/>
      <c r="BX587" s="18"/>
      <c r="BY587" s="18"/>
      <c r="BZ587" s="18"/>
      <c r="CA587" s="18"/>
      <c r="CB587" s="18"/>
      <c r="CC587" s="18"/>
      <c r="CD587" s="18"/>
      <c r="CE587" s="18"/>
      <c r="CF587" s="18"/>
      <c r="CG587" s="18"/>
      <c r="CH587" s="18"/>
      <c r="CI587" s="18"/>
      <c r="CJ587" s="18"/>
      <c r="CK587" s="18"/>
      <c r="CL587" s="18"/>
      <c r="CM587" s="18"/>
      <c r="CN587" s="18"/>
      <c r="CO587" s="18"/>
      <c r="CP587" s="18"/>
      <c r="CQ587" s="18"/>
      <c r="CR587" s="18"/>
      <c r="CS587" s="18"/>
      <c r="CT587" s="18"/>
      <c r="CU587" s="18"/>
      <c r="CV587" s="18"/>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c r="EL587" s="18"/>
      <c r="EM587" s="18"/>
      <c r="EN587" s="18"/>
      <c r="EO587" s="18"/>
      <c r="EP587" s="18"/>
      <c r="EQ587" s="18"/>
      <c r="ER587" s="18"/>
      <c r="ES587" s="18"/>
      <c r="ET587" s="18"/>
      <c r="EU587" s="18"/>
      <c r="EV587" s="18"/>
      <c r="EW587" s="18"/>
      <c r="EX587" s="18"/>
      <c r="EY587" s="18"/>
      <c r="EZ587" s="18"/>
      <c r="FA587" s="18"/>
      <c r="FB587" s="18"/>
      <c r="FC587" s="18"/>
      <c r="FD587" s="18"/>
      <c r="FE587" s="18"/>
      <c r="FF587" s="18"/>
      <c r="FG587" s="18"/>
      <c r="FH587" s="18"/>
      <c r="FI587" s="18"/>
      <c r="FJ587" s="18"/>
      <c r="FK587" s="18"/>
      <c r="FL587" s="18"/>
      <c r="FM587" s="18"/>
      <c r="FN587" s="18"/>
      <c r="FO587" s="18"/>
      <c r="FP587" s="18"/>
      <c r="FQ587" s="18"/>
      <c r="FR587" s="18"/>
      <c r="FS587" s="18"/>
      <c r="FT587" s="18"/>
      <c r="FU587" s="18"/>
    </row>
    <row r="588" spans="24:177" x14ac:dyDescent="0.2">
      <c r="X588" s="18"/>
      <c r="Y588" s="18"/>
      <c r="Z588" s="18"/>
      <c r="AA588" s="18"/>
      <c r="AB588" s="18"/>
      <c r="AC588" s="18"/>
      <c r="AD588" s="18"/>
      <c r="AE588" s="18"/>
      <c r="AF588" s="18"/>
      <c r="AG588" s="18"/>
      <c r="AH588" s="18"/>
      <c r="AI588" s="18"/>
      <c r="AJ588" s="18"/>
      <c r="AK588" s="18"/>
      <c r="AL588" s="18"/>
      <c r="AM588" s="18"/>
      <c r="AN588" s="18"/>
      <c r="AO588" s="18"/>
      <c r="AP588" s="18"/>
      <c r="AQ588" s="18"/>
      <c r="AR588" s="18"/>
      <c r="AS588" s="18"/>
      <c r="AT588" s="18"/>
      <c r="AU588" s="18"/>
      <c r="AV588" s="18"/>
      <c r="AW588" s="18"/>
      <c r="AX588" s="18"/>
      <c r="AY588" s="18"/>
      <c r="AZ588" s="18"/>
      <c r="BA588" s="18"/>
      <c r="BB588" s="18"/>
      <c r="BC588" s="18"/>
      <c r="BD588" s="18"/>
      <c r="BE588" s="18"/>
      <c r="BF588" s="18"/>
      <c r="BG588" s="18"/>
      <c r="BH588" s="18"/>
      <c r="BI588" s="18"/>
      <c r="BJ588" s="18"/>
      <c r="BK588" s="18"/>
      <c r="BL588" s="18"/>
      <c r="BM588" s="18"/>
      <c r="BN588" s="18"/>
      <c r="BO588" s="18"/>
      <c r="BP588" s="18"/>
      <c r="BQ588" s="18"/>
      <c r="BR588" s="18"/>
      <c r="BS588" s="18"/>
      <c r="BT588" s="18"/>
      <c r="BU588" s="18"/>
      <c r="BV588" s="18"/>
      <c r="BW588" s="18"/>
      <c r="BX588" s="18"/>
      <c r="BY588" s="18"/>
      <c r="BZ588" s="18"/>
      <c r="CA588" s="18"/>
      <c r="CB588" s="18"/>
      <c r="CC588" s="18"/>
      <c r="CD588" s="18"/>
      <c r="CE588" s="18"/>
      <c r="CF588" s="18"/>
      <c r="CG588" s="18"/>
      <c r="CH588" s="18"/>
      <c r="CI588" s="18"/>
      <c r="CJ588" s="18"/>
      <c r="CK588" s="18"/>
      <c r="CL588" s="18"/>
      <c r="CM588" s="18"/>
      <c r="CN588" s="18"/>
      <c r="CO588" s="18"/>
      <c r="CP588" s="18"/>
      <c r="CQ588" s="18"/>
      <c r="CR588" s="18"/>
      <c r="CS588" s="18"/>
      <c r="CT588" s="18"/>
      <c r="CU588" s="18"/>
      <c r="CV588" s="18"/>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row>
    <row r="589" spans="24:177" x14ac:dyDescent="0.2">
      <c r="X589" s="18"/>
      <c r="Y589" s="18"/>
      <c r="Z589" s="18"/>
      <c r="AA589" s="18"/>
      <c r="AB589" s="18"/>
      <c r="AC589" s="18"/>
      <c r="AD589" s="18"/>
      <c r="AE589" s="18"/>
      <c r="AF589" s="18"/>
      <c r="AG589" s="18"/>
      <c r="AH589" s="18"/>
      <c r="AI589" s="18"/>
      <c r="AJ589" s="18"/>
      <c r="AK589" s="18"/>
      <c r="AL589" s="18"/>
      <c r="AM589" s="18"/>
      <c r="AN589" s="18"/>
      <c r="AO589" s="18"/>
      <c r="AP589" s="18"/>
      <c r="AQ589" s="18"/>
      <c r="AR589" s="18"/>
      <c r="AS589" s="18"/>
      <c r="AT589" s="18"/>
      <c r="AU589" s="18"/>
      <c r="AV589" s="18"/>
      <c r="AW589" s="18"/>
      <c r="AX589" s="18"/>
      <c r="AY589" s="18"/>
      <c r="AZ589" s="18"/>
      <c r="BA589" s="18"/>
      <c r="BB589" s="18"/>
      <c r="BC589" s="18"/>
      <c r="BD589" s="18"/>
      <c r="BE589" s="18"/>
      <c r="BF589" s="18"/>
      <c r="BG589" s="18"/>
      <c r="BH589" s="18"/>
      <c r="BI589" s="18"/>
      <c r="BJ589" s="18"/>
      <c r="BK589" s="18"/>
      <c r="BL589" s="18"/>
      <c r="BM589" s="18"/>
      <c r="BN589" s="18"/>
      <c r="BO589" s="18"/>
      <c r="BP589" s="18"/>
      <c r="BQ589" s="18"/>
      <c r="BR589" s="18"/>
      <c r="BS589" s="18"/>
      <c r="BT589" s="18"/>
      <c r="BU589" s="18"/>
      <c r="BV589" s="18"/>
      <c r="BW589" s="18"/>
      <c r="BX589" s="18"/>
      <c r="BY589" s="18"/>
      <c r="BZ589" s="18"/>
      <c r="CA589" s="18"/>
      <c r="CB589" s="18"/>
      <c r="CC589" s="18"/>
      <c r="CD589" s="18"/>
      <c r="CE589" s="18"/>
      <c r="CF589" s="18"/>
      <c r="CG589" s="18"/>
      <c r="CH589" s="18"/>
      <c r="CI589" s="18"/>
      <c r="CJ589" s="18"/>
      <c r="CK589" s="18"/>
      <c r="CL589" s="18"/>
      <c r="CM589" s="18"/>
      <c r="CN589" s="18"/>
      <c r="CO589" s="18"/>
      <c r="CP589" s="18"/>
      <c r="CQ589" s="18"/>
      <c r="CR589" s="18"/>
      <c r="CS589" s="18"/>
      <c r="CT589" s="18"/>
      <c r="CU589" s="18"/>
      <c r="CV589" s="18"/>
      <c r="CW589" s="18"/>
      <c r="CX589" s="18"/>
      <c r="CY589" s="18"/>
      <c r="CZ589" s="18"/>
      <c r="DA589" s="18"/>
      <c r="DB589" s="18"/>
      <c r="DC589" s="18"/>
      <c r="DD589" s="18"/>
      <c r="DE589" s="18"/>
      <c r="DF589" s="18"/>
      <c r="DG589" s="18"/>
      <c r="DH589" s="18"/>
      <c r="DI589" s="18"/>
      <c r="DJ589" s="18"/>
      <c r="DK589" s="18"/>
      <c r="DL589" s="18"/>
      <c r="DM589" s="18"/>
      <c r="DN589" s="18"/>
      <c r="DO589" s="18"/>
      <c r="DP589" s="18"/>
      <c r="DQ589" s="18"/>
      <c r="DR589" s="18"/>
      <c r="DS589" s="18"/>
      <c r="DT589" s="18"/>
      <c r="DU589" s="18"/>
      <c r="DV589" s="18"/>
      <c r="DW589" s="18"/>
      <c r="DX589" s="18"/>
      <c r="DY589" s="18"/>
      <c r="DZ589" s="18"/>
      <c r="EA589" s="18"/>
      <c r="EB589" s="18"/>
      <c r="EC589" s="18"/>
      <c r="ED589" s="18"/>
      <c r="EE589" s="18"/>
      <c r="EF589" s="18"/>
      <c r="EG589" s="18"/>
      <c r="EH589" s="18"/>
      <c r="EI589" s="18"/>
      <c r="EJ589" s="18"/>
      <c r="EK589" s="18"/>
      <c r="EL589" s="18"/>
      <c r="EM589" s="18"/>
      <c r="EN589" s="18"/>
      <c r="EO589" s="18"/>
      <c r="EP589" s="18"/>
      <c r="EQ589" s="18"/>
      <c r="ER589" s="18"/>
      <c r="ES589" s="18"/>
      <c r="ET589" s="18"/>
      <c r="EU589" s="18"/>
      <c r="EV589" s="18"/>
      <c r="EW589" s="18"/>
      <c r="EX589" s="18"/>
      <c r="EY589" s="18"/>
      <c r="EZ589" s="18"/>
      <c r="FA589" s="18"/>
      <c r="FB589" s="18"/>
      <c r="FC589" s="18"/>
      <c r="FD589" s="18"/>
      <c r="FE589" s="18"/>
      <c r="FF589" s="18"/>
      <c r="FG589" s="18"/>
      <c r="FH589" s="18"/>
      <c r="FI589" s="18"/>
      <c r="FJ589" s="18"/>
      <c r="FK589" s="18"/>
      <c r="FL589" s="18"/>
      <c r="FM589" s="18"/>
      <c r="FN589" s="18"/>
      <c r="FO589" s="18"/>
      <c r="FP589" s="18"/>
      <c r="FQ589" s="18"/>
      <c r="FR589" s="18"/>
      <c r="FS589" s="18"/>
      <c r="FT589" s="18"/>
      <c r="FU589" s="18"/>
    </row>
    <row r="590" spans="24:177" x14ac:dyDescent="0.2">
      <c r="X590" s="18"/>
      <c r="Y590" s="18"/>
      <c r="Z590" s="18"/>
      <c r="AA590" s="18"/>
      <c r="AB590" s="18"/>
      <c r="AC590" s="18"/>
      <c r="AD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8"/>
      <c r="CC590" s="18"/>
      <c r="CD590" s="18"/>
      <c r="CE590" s="18"/>
      <c r="CF590" s="18"/>
      <c r="CG590" s="18"/>
      <c r="CH590" s="18"/>
      <c r="CI590" s="18"/>
      <c r="CJ590" s="18"/>
      <c r="CK590" s="18"/>
      <c r="CL590" s="18"/>
      <c r="CM590" s="18"/>
      <c r="CN590" s="18"/>
      <c r="CO590" s="18"/>
      <c r="CP590" s="18"/>
      <c r="CQ590" s="18"/>
      <c r="CR590" s="18"/>
      <c r="CS590" s="18"/>
      <c r="CT590" s="18"/>
      <c r="CU590" s="18"/>
      <c r="CV590" s="18"/>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c r="DU590" s="18"/>
      <c r="DV590" s="18"/>
      <c r="DW590" s="18"/>
      <c r="DX590" s="18"/>
      <c r="DY590" s="18"/>
      <c r="DZ590" s="18"/>
      <c r="EA590" s="18"/>
      <c r="EB590" s="18"/>
      <c r="EC590" s="18"/>
      <c r="ED590" s="18"/>
      <c r="EE590" s="18"/>
      <c r="EF590" s="18"/>
      <c r="EG590" s="18"/>
      <c r="EH590" s="18"/>
      <c r="EI590" s="18"/>
      <c r="EJ590" s="18"/>
      <c r="EK590" s="18"/>
      <c r="EL590" s="18"/>
      <c r="EM590" s="18"/>
      <c r="EN590" s="18"/>
      <c r="EO590" s="18"/>
      <c r="EP590" s="18"/>
      <c r="EQ590" s="18"/>
      <c r="ER590" s="18"/>
      <c r="ES590" s="18"/>
      <c r="ET590" s="18"/>
      <c r="EU590" s="18"/>
      <c r="EV590" s="18"/>
      <c r="EW590" s="18"/>
      <c r="EX590" s="18"/>
      <c r="EY590" s="18"/>
      <c r="EZ590" s="18"/>
      <c r="FA590" s="18"/>
      <c r="FB590" s="18"/>
      <c r="FC590" s="18"/>
      <c r="FD590" s="18"/>
      <c r="FE590" s="18"/>
      <c r="FF590" s="18"/>
      <c r="FG590" s="18"/>
      <c r="FH590" s="18"/>
      <c r="FI590" s="18"/>
      <c r="FJ590" s="18"/>
      <c r="FK590" s="18"/>
      <c r="FL590" s="18"/>
      <c r="FM590" s="18"/>
      <c r="FN590" s="18"/>
      <c r="FO590" s="18"/>
      <c r="FP590" s="18"/>
      <c r="FQ590" s="18"/>
      <c r="FR590" s="18"/>
      <c r="FS590" s="18"/>
      <c r="FT590" s="18"/>
      <c r="FU590" s="18"/>
    </row>
    <row r="591" spans="24:177" x14ac:dyDescent="0.2">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c r="EL591" s="18"/>
      <c r="EM591" s="18"/>
      <c r="EN591" s="18"/>
      <c r="EO591" s="18"/>
      <c r="EP591" s="18"/>
      <c r="EQ591" s="18"/>
      <c r="ER591" s="18"/>
      <c r="ES591" s="18"/>
      <c r="ET591" s="18"/>
      <c r="EU591" s="18"/>
      <c r="EV591" s="18"/>
      <c r="EW591" s="18"/>
      <c r="EX591" s="18"/>
      <c r="EY591" s="18"/>
      <c r="EZ591" s="18"/>
      <c r="FA591" s="18"/>
      <c r="FB591" s="18"/>
      <c r="FC591" s="18"/>
      <c r="FD591" s="18"/>
      <c r="FE591" s="18"/>
      <c r="FF591" s="18"/>
      <c r="FG591" s="18"/>
      <c r="FH591" s="18"/>
      <c r="FI591" s="18"/>
      <c r="FJ591" s="18"/>
      <c r="FK591" s="18"/>
      <c r="FL591" s="18"/>
      <c r="FM591" s="18"/>
      <c r="FN591" s="18"/>
      <c r="FO591" s="18"/>
      <c r="FP591" s="18"/>
      <c r="FQ591" s="18"/>
      <c r="FR591" s="18"/>
      <c r="FS591" s="18"/>
      <c r="FT591" s="18"/>
      <c r="FU591" s="18"/>
    </row>
    <row r="592" spans="24:177" x14ac:dyDescent="0.2">
      <c r="X592" s="18"/>
      <c r="Y592" s="18"/>
      <c r="Z592" s="18"/>
      <c r="AA592" s="18"/>
      <c r="AB592" s="18"/>
      <c r="AC592" s="18"/>
      <c r="AD592" s="18"/>
      <c r="AE592" s="18"/>
      <c r="AF592" s="18"/>
      <c r="AG592" s="18"/>
      <c r="AH592" s="18"/>
      <c r="AI592" s="18"/>
      <c r="AJ592" s="18"/>
      <c r="AK592" s="18"/>
      <c r="AL592" s="18"/>
      <c r="AM592" s="18"/>
      <c r="AN592" s="18"/>
      <c r="AO592" s="18"/>
      <c r="AP592" s="18"/>
      <c r="AQ592" s="18"/>
      <c r="AR592" s="18"/>
      <c r="AS592" s="18"/>
      <c r="AT592" s="18"/>
      <c r="AU592" s="18"/>
      <c r="AV592" s="18"/>
      <c r="AW592" s="18"/>
      <c r="AX592" s="18"/>
      <c r="AY592" s="18"/>
      <c r="AZ592" s="18"/>
      <c r="BA592" s="18"/>
      <c r="BB592" s="18"/>
      <c r="BC592" s="18"/>
      <c r="BD592" s="18"/>
      <c r="BE592" s="18"/>
      <c r="BF592" s="18"/>
      <c r="BG592" s="18"/>
      <c r="BH592" s="18"/>
      <c r="BI592" s="18"/>
      <c r="BJ592" s="18"/>
      <c r="BK592" s="18"/>
      <c r="BL592" s="18"/>
      <c r="BM592" s="18"/>
      <c r="BN592" s="18"/>
      <c r="BO592" s="18"/>
      <c r="BP592" s="18"/>
      <c r="BQ592" s="18"/>
      <c r="BR592" s="18"/>
      <c r="BS592" s="18"/>
      <c r="BT592" s="18"/>
      <c r="BU592" s="18"/>
      <c r="BV592" s="18"/>
      <c r="BW592" s="18"/>
      <c r="BX592" s="18"/>
      <c r="BY592" s="18"/>
      <c r="BZ592" s="18"/>
      <c r="CA592" s="18"/>
      <c r="CB592" s="18"/>
      <c r="CC592" s="18"/>
      <c r="CD592" s="18"/>
      <c r="CE592" s="18"/>
      <c r="CF592" s="18"/>
      <c r="CG592" s="18"/>
      <c r="CH592" s="18"/>
      <c r="CI592" s="18"/>
      <c r="CJ592" s="18"/>
      <c r="CK592" s="18"/>
      <c r="CL592" s="18"/>
      <c r="CM592" s="18"/>
      <c r="CN592" s="18"/>
      <c r="CO592" s="18"/>
      <c r="CP592" s="18"/>
      <c r="CQ592" s="18"/>
      <c r="CR592" s="18"/>
      <c r="CS592" s="18"/>
      <c r="CT592" s="18"/>
      <c r="CU592" s="18"/>
      <c r="CV592" s="18"/>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c r="DU592" s="18"/>
      <c r="DV592" s="18"/>
      <c r="DW592" s="18"/>
      <c r="DX592" s="18"/>
      <c r="DY592" s="18"/>
      <c r="DZ592" s="18"/>
      <c r="EA592" s="18"/>
      <c r="EB592" s="18"/>
      <c r="EC592" s="18"/>
      <c r="ED592" s="18"/>
      <c r="EE592" s="18"/>
      <c r="EF592" s="18"/>
      <c r="EG592" s="18"/>
      <c r="EH592" s="18"/>
      <c r="EI592" s="18"/>
      <c r="EJ592" s="18"/>
      <c r="EK592" s="18"/>
      <c r="EL592" s="18"/>
      <c r="EM592" s="18"/>
      <c r="EN592" s="18"/>
      <c r="EO592" s="18"/>
      <c r="EP592" s="18"/>
      <c r="EQ592" s="18"/>
      <c r="ER592" s="18"/>
      <c r="ES592" s="18"/>
      <c r="ET592" s="18"/>
      <c r="EU592" s="18"/>
      <c r="EV592" s="18"/>
      <c r="EW592" s="18"/>
      <c r="EX592" s="18"/>
      <c r="EY592" s="18"/>
      <c r="EZ592" s="18"/>
      <c r="FA592" s="18"/>
      <c r="FB592" s="18"/>
      <c r="FC592" s="18"/>
      <c r="FD592" s="18"/>
      <c r="FE592" s="18"/>
      <c r="FF592" s="18"/>
      <c r="FG592" s="18"/>
      <c r="FH592" s="18"/>
      <c r="FI592" s="18"/>
      <c r="FJ592" s="18"/>
      <c r="FK592" s="18"/>
      <c r="FL592" s="18"/>
      <c r="FM592" s="18"/>
      <c r="FN592" s="18"/>
      <c r="FO592" s="18"/>
      <c r="FP592" s="18"/>
      <c r="FQ592" s="18"/>
      <c r="FR592" s="18"/>
      <c r="FS592" s="18"/>
      <c r="FT592" s="18"/>
      <c r="FU592" s="18"/>
    </row>
    <row r="593" spans="24:177" x14ac:dyDescent="0.2">
      <c r="X593" s="18"/>
      <c r="Y593" s="18"/>
      <c r="Z593" s="18"/>
      <c r="AA593" s="18"/>
      <c r="AB593" s="18"/>
      <c r="AC593" s="18"/>
      <c r="AD593" s="18"/>
      <c r="AE593" s="18"/>
      <c r="AF593" s="18"/>
      <c r="AG593" s="18"/>
      <c r="AH593" s="18"/>
      <c r="AI593" s="18"/>
      <c r="AJ593" s="18"/>
      <c r="AK593" s="18"/>
      <c r="AL593" s="18"/>
      <c r="AM593" s="18"/>
      <c r="AN593" s="18"/>
      <c r="AO593" s="18"/>
      <c r="AP593" s="18"/>
      <c r="AQ593" s="18"/>
      <c r="AR593" s="18"/>
      <c r="AS593" s="18"/>
      <c r="AT593" s="18"/>
      <c r="AU593" s="18"/>
      <c r="AV593" s="18"/>
      <c r="AW593" s="18"/>
      <c r="AX593" s="18"/>
      <c r="AY593" s="18"/>
      <c r="AZ593" s="18"/>
      <c r="BA593" s="18"/>
      <c r="BB593" s="18"/>
      <c r="BC593" s="18"/>
      <c r="BD593" s="18"/>
      <c r="BE593" s="18"/>
      <c r="BF593" s="18"/>
      <c r="BG593" s="18"/>
      <c r="BH593" s="18"/>
      <c r="BI593" s="18"/>
      <c r="BJ593" s="18"/>
      <c r="BK593" s="18"/>
      <c r="BL593" s="18"/>
      <c r="BM593" s="18"/>
      <c r="BN593" s="18"/>
      <c r="BO593" s="18"/>
      <c r="BP593" s="18"/>
      <c r="BQ593" s="18"/>
      <c r="BR593" s="18"/>
      <c r="BS593" s="18"/>
      <c r="BT593" s="18"/>
      <c r="BU593" s="18"/>
      <c r="BV593" s="18"/>
      <c r="BW593" s="18"/>
      <c r="BX593" s="18"/>
      <c r="BY593" s="18"/>
      <c r="BZ593" s="18"/>
      <c r="CA593" s="18"/>
      <c r="CB593" s="18"/>
      <c r="CC593" s="18"/>
      <c r="CD593" s="18"/>
      <c r="CE593" s="18"/>
      <c r="CF593" s="18"/>
      <c r="CG593" s="18"/>
      <c r="CH593" s="18"/>
      <c r="CI593" s="18"/>
      <c r="CJ593" s="18"/>
      <c r="CK593" s="18"/>
      <c r="CL593" s="18"/>
      <c r="CM593" s="18"/>
      <c r="CN593" s="18"/>
      <c r="CO593" s="18"/>
      <c r="CP593" s="18"/>
      <c r="CQ593" s="18"/>
      <c r="CR593" s="18"/>
      <c r="CS593" s="18"/>
      <c r="CT593" s="18"/>
      <c r="CU593" s="18"/>
      <c r="CV593" s="18"/>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c r="EL593" s="18"/>
      <c r="EM593" s="18"/>
      <c r="EN593" s="18"/>
      <c r="EO593" s="18"/>
      <c r="EP593" s="18"/>
      <c r="EQ593" s="18"/>
      <c r="ER593" s="18"/>
      <c r="ES593" s="18"/>
      <c r="ET593" s="18"/>
      <c r="EU593" s="18"/>
      <c r="EV593" s="18"/>
      <c r="EW593" s="18"/>
      <c r="EX593" s="18"/>
      <c r="EY593" s="18"/>
      <c r="EZ593" s="18"/>
      <c r="FA593" s="18"/>
      <c r="FB593" s="18"/>
      <c r="FC593" s="18"/>
      <c r="FD593" s="18"/>
      <c r="FE593" s="18"/>
      <c r="FF593" s="18"/>
      <c r="FG593" s="18"/>
      <c r="FH593" s="18"/>
      <c r="FI593" s="18"/>
      <c r="FJ593" s="18"/>
      <c r="FK593" s="18"/>
      <c r="FL593" s="18"/>
      <c r="FM593" s="18"/>
      <c r="FN593" s="18"/>
      <c r="FO593" s="18"/>
      <c r="FP593" s="18"/>
      <c r="FQ593" s="18"/>
      <c r="FR593" s="18"/>
      <c r="FS593" s="18"/>
      <c r="FT593" s="18"/>
      <c r="FU593" s="18"/>
    </row>
    <row r="594" spans="24:177" x14ac:dyDescent="0.2">
      <c r="X594" s="18"/>
      <c r="Y594" s="18"/>
      <c r="Z594" s="18"/>
      <c r="AA594" s="18"/>
      <c r="AB594" s="18"/>
      <c r="AC594" s="18"/>
      <c r="AD594" s="18"/>
      <c r="AE594" s="18"/>
      <c r="AF594" s="18"/>
      <c r="AG594" s="18"/>
      <c r="AH594" s="18"/>
      <c r="AI594" s="18"/>
      <c r="AJ594" s="18"/>
      <c r="AK594" s="18"/>
      <c r="AL594" s="18"/>
      <c r="AM594" s="18"/>
      <c r="AN594" s="18"/>
      <c r="AO594" s="18"/>
      <c r="AP594" s="18"/>
      <c r="AQ594" s="18"/>
      <c r="AR594" s="18"/>
      <c r="AS594" s="18"/>
      <c r="AT594" s="18"/>
      <c r="AU594" s="18"/>
      <c r="AV594" s="18"/>
      <c r="AW594" s="18"/>
      <c r="AX594" s="18"/>
      <c r="AY594" s="18"/>
      <c r="AZ594" s="18"/>
      <c r="BA594" s="18"/>
      <c r="BB594" s="18"/>
      <c r="BC594" s="18"/>
      <c r="BD594" s="18"/>
      <c r="BE594" s="18"/>
      <c r="BF594" s="18"/>
      <c r="BG594" s="18"/>
      <c r="BH594" s="18"/>
      <c r="BI594" s="18"/>
      <c r="BJ594" s="18"/>
      <c r="BK594" s="18"/>
      <c r="BL594" s="18"/>
      <c r="BM594" s="18"/>
      <c r="BN594" s="18"/>
      <c r="BO594" s="18"/>
      <c r="BP594" s="18"/>
      <c r="BQ594" s="18"/>
      <c r="BR594" s="18"/>
      <c r="BS594" s="18"/>
      <c r="BT594" s="18"/>
      <c r="BU594" s="18"/>
      <c r="BV594" s="18"/>
      <c r="BW594" s="18"/>
      <c r="BX594" s="18"/>
      <c r="BY594" s="18"/>
      <c r="BZ594" s="18"/>
      <c r="CA594" s="18"/>
      <c r="CB594" s="18"/>
      <c r="CC594" s="18"/>
      <c r="CD594" s="18"/>
      <c r="CE594" s="18"/>
      <c r="CF594" s="18"/>
      <c r="CG594" s="18"/>
      <c r="CH594" s="18"/>
      <c r="CI594" s="18"/>
      <c r="CJ594" s="18"/>
      <c r="CK594" s="18"/>
      <c r="CL594" s="18"/>
      <c r="CM594" s="18"/>
      <c r="CN594" s="18"/>
      <c r="CO594" s="18"/>
      <c r="CP594" s="18"/>
      <c r="CQ594" s="18"/>
      <c r="CR594" s="18"/>
      <c r="CS594" s="18"/>
      <c r="CT594" s="18"/>
      <c r="CU594" s="18"/>
      <c r="CV594" s="18"/>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row>
    <row r="595" spans="24:177" x14ac:dyDescent="0.2">
      <c r="X595" s="18"/>
      <c r="Y595" s="18"/>
      <c r="Z595" s="18"/>
      <c r="AA595" s="18"/>
      <c r="AB595" s="18"/>
      <c r="AC595" s="18"/>
      <c r="AD595" s="18"/>
      <c r="AE595" s="18"/>
      <c r="AF595" s="18"/>
      <c r="AG595" s="18"/>
      <c r="AH595" s="18"/>
      <c r="AI595" s="18"/>
      <c r="AJ595" s="18"/>
      <c r="AK595" s="18"/>
      <c r="AL595" s="18"/>
      <c r="AM595" s="18"/>
      <c r="AN595" s="18"/>
      <c r="AO595" s="18"/>
      <c r="AP595" s="18"/>
      <c r="AQ595" s="18"/>
      <c r="AR595" s="18"/>
      <c r="AS595" s="18"/>
      <c r="AT595" s="18"/>
      <c r="AU595" s="18"/>
      <c r="AV595" s="18"/>
      <c r="AW595" s="18"/>
      <c r="AX595" s="18"/>
      <c r="AY595" s="18"/>
      <c r="AZ595" s="18"/>
      <c r="BA595" s="18"/>
      <c r="BB595" s="18"/>
      <c r="BC595" s="18"/>
      <c r="BD595" s="18"/>
      <c r="BE595" s="18"/>
      <c r="BF595" s="18"/>
      <c r="BG595" s="18"/>
      <c r="BH595" s="18"/>
      <c r="BI595" s="18"/>
      <c r="BJ595" s="18"/>
      <c r="BK595" s="18"/>
      <c r="BL595" s="18"/>
      <c r="BM595" s="18"/>
      <c r="BN595" s="18"/>
      <c r="BO595" s="18"/>
      <c r="BP595" s="18"/>
      <c r="BQ595" s="18"/>
      <c r="BR595" s="18"/>
      <c r="BS595" s="18"/>
      <c r="BT595" s="18"/>
      <c r="BU595" s="18"/>
      <c r="BV595" s="18"/>
      <c r="BW595" s="18"/>
      <c r="BX595" s="18"/>
      <c r="BY595" s="18"/>
      <c r="BZ595" s="18"/>
      <c r="CA595" s="18"/>
      <c r="CB595" s="18"/>
      <c r="CC595" s="18"/>
      <c r="CD595" s="18"/>
      <c r="CE595" s="18"/>
      <c r="CF595" s="18"/>
      <c r="CG595" s="18"/>
      <c r="CH595" s="18"/>
      <c r="CI595" s="18"/>
      <c r="CJ595" s="18"/>
      <c r="CK595" s="18"/>
      <c r="CL595" s="18"/>
      <c r="CM595" s="18"/>
      <c r="CN595" s="18"/>
      <c r="CO595" s="18"/>
      <c r="CP595" s="18"/>
      <c r="CQ595" s="18"/>
      <c r="CR595" s="18"/>
      <c r="CS595" s="18"/>
      <c r="CT595" s="18"/>
      <c r="CU595" s="18"/>
      <c r="CV595" s="18"/>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c r="EL595" s="18"/>
      <c r="EM595" s="18"/>
      <c r="EN595" s="18"/>
      <c r="EO595" s="18"/>
      <c r="EP595" s="18"/>
      <c r="EQ595" s="18"/>
      <c r="ER595" s="18"/>
      <c r="ES595" s="18"/>
      <c r="ET595" s="18"/>
      <c r="EU595" s="18"/>
      <c r="EV595" s="18"/>
      <c r="EW595" s="18"/>
      <c r="EX595" s="18"/>
      <c r="EY595" s="18"/>
      <c r="EZ595" s="18"/>
      <c r="FA595" s="18"/>
      <c r="FB595" s="18"/>
      <c r="FC595" s="18"/>
      <c r="FD595" s="18"/>
      <c r="FE595" s="18"/>
      <c r="FF595" s="18"/>
      <c r="FG595" s="18"/>
      <c r="FH595" s="18"/>
      <c r="FI595" s="18"/>
      <c r="FJ595" s="18"/>
      <c r="FK595" s="18"/>
      <c r="FL595" s="18"/>
      <c r="FM595" s="18"/>
      <c r="FN595" s="18"/>
      <c r="FO595" s="18"/>
      <c r="FP595" s="18"/>
      <c r="FQ595" s="18"/>
      <c r="FR595" s="18"/>
      <c r="FS595" s="18"/>
      <c r="FT595" s="18"/>
      <c r="FU595" s="18"/>
    </row>
    <row r="596" spans="24:177" x14ac:dyDescent="0.2">
      <c r="X596" s="18"/>
      <c r="Y596" s="18"/>
      <c r="Z596" s="18"/>
      <c r="AA596" s="18"/>
      <c r="AB596" s="18"/>
      <c r="AC596" s="18"/>
      <c r="AD596" s="18"/>
      <c r="AE596" s="18"/>
      <c r="AF596" s="18"/>
      <c r="AG596" s="18"/>
      <c r="AH596" s="18"/>
      <c r="AI596" s="18"/>
      <c r="AJ596" s="18"/>
      <c r="AK596" s="18"/>
      <c r="AL596" s="18"/>
      <c r="AM596" s="18"/>
      <c r="AN596" s="18"/>
      <c r="AO596" s="18"/>
      <c r="AP596" s="18"/>
      <c r="AQ596" s="18"/>
      <c r="AR596" s="18"/>
      <c r="AS596" s="18"/>
      <c r="AT596" s="18"/>
      <c r="AU596" s="18"/>
      <c r="AV596" s="18"/>
      <c r="AW596" s="18"/>
      <c r="AX596" s="18"/>
      <c r="AY596" s="18"/>
      <c r="AZ596" s="18"/>
      <c r="BA596" s="18"/>
      <c r="BB596" s="18"/>
      <c r="BC596" s="18"/>
      <c r="BD596" s="18"/>
      <c r="BE596" s="18"/>
      <c r="BF596" s="18"/>
      <c r="BG596" s="18"/>
      <c r="BH596" s="18"/>
      <c r="BI596" s="18"/>
      <c r="BJ596" s="18"/>
      <c r="BK596" s="18"/>
      <c r="BL596" s="18"/>
      <c r="BM596" s="18"/>
      <c r="BN596" s="18"/>
      <c r="BO596" s="18"/>
      <c r="BP596" s="18"/>
      <c r="BQ596" s="18"/>
      <c r="BR596" s="18"/>
      <c r="BS596" s="18"/>
      <c r="BT596" s="18"/>
      <c r="BU596" s="18"/>
      <c r="BV596" s="18"/>
      <c r="BW596" s="18"/>
      <c r="BX596" s="18"/>
      <c r="BY596" s="18"/>
      <c r="BZ596" s="18"/>
      <c r="CA596" s="18"/>
      <c r="CB596" s="18"/>
      <c r="CC596" s="18"/>
      <c r="CD596" s="18"/>
      <c r="CE596" s="18"/>
      <c r="CF596" s="18"/>
      <c r="CG596" s="18"/>
      <c r="CH596" s="18"/>
      <c r="CI596" s="18"/>
      <c r="CJ596" s="18"/>
      <c r="CK596" s="18"/>
      <c r="CL596" s="18"/>
      <c r="CM596" s="18"/>
      <c r="CN596" s="18"/>
      <c r="CO596" s="18"/>
      <c r="CP596" s="18"/>
      <c r="CQ596" s="18"/>
      <c r="CR596" s="18"/>
      <c r="CS596" s="18"/>
      <c r="CT596" s="18"/>
      <c r="CU596" s="18"/>
      <c r="CV596" s="18"/>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c r="FJ596" s="18"/>
      <c r="FK596" s="18"/>
      <c r="FL596" s="18"/>
      <c r="FM596" s="18"/>
      <c r="FN596" s="18"/>
      <c r="FO596" s="18"/>
      <c r="FP596" s="18"/>
      <c r="FQ596" s="18"/>
      <c r="FR596" s="18"/>
      <c r="FS596" s="18"/>
      <c r="FT596" s="18"/>
      <c r="FU596" s="18"/>
    </row>
    <row r="597" spans="24:177" x14ac:dyDescent="0.2">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8"/>
      <c r="BX597" s="18"/>
      <c r="BY597" s="18"/>
      <c r="BZ597" s="18"/>
      <c r="CA597" s="18"/>
      <c r="CB597" s="18"/>
      <c r="CC597" s="18"/>
      <c r="CD597" s="18"/>
      <c r="CE597" s="18"/>
      <c r="CF597" s="18"/>
      <c r="CG597" s="18"/>
      <c r="CH597" s="18"/>
      <c r="CI597" s="18"/>
      <c r="CJ597" s="18"/>
      <c r="CK597" s="18"/>
      <c r="CL597" s="18"/>
      <c r="CM597" s="18"/>
      <c r="CN597" s="18"/>
      <c r="CO597" s="18"/>
      <c r="CP597" s="18"/>
      <c r="CQ597" s="18"/>
      <c r="CR597" s="18"/>
      <c r="CS597" s="18"/>
      <c r="CT597" s="18"/>
      <c r="CU597" s="18"/>
      <c r="CV597" s="18"/>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row>
    <row r="598" spans="24:177" x14ac:dyDescent="0.2">
      <c r="X598" s="18"/>
      <c r="Y598" s="18"/>
      <c r="Z598" s="18"/>
      <c r="AA598" s="18"/>
      <c r="AB598" s="18"/>
      <c r="AC598" s="18"/>
      <c r="AD598" s="18"/>
      <c r="AE598" s="18"/>
      <c r="AF598" s="18"/>
      <c r="AG598" s="18"/>
      <c r="AH598" s="18"/>
      <c r="AI598" s="18"/>
      <c r="AJ598" s="18"/>
      <c r="AK598" s="18"/>
      <c r="AL598" s="18"/>
      <c r="AM598" s="18"/>
      <c r="AN598" s="18"/>
      <c r="AO598" s="18"/>
      <c r="AP598" s="18"/>
      <c r="AQ598" s="18"/>
      <c r="AR598" s="18"/>
      <c r="AS598" s="18"/>
      <c r="AT598" s="18"/>
      <c r="AU598" s="18"/>
      <c r="AV598" s="18"/>
      <c r="AW598" s="18"/>
      <c r="AX598" s="18"/>
      <c r="AY598" s="18"/>
      <c r="AZ598" s="18"/>
      <c r="BA598" s="18"/>
      <c r="BB598" s="18"/>
      <c r="BC598" s="18"/>
      <c r="BD598" s="18"/>
      <c r="BE598" s="18"/>
      <c r="BF598" s="18"/>
      <c r="BG598" s="18"/>
      <c r="BH598" s="18"/>
      <c r="BI598" s="18"/>
      <c r="BJ598" s="18"/>
      <c r="BK598" s="18"/>
      <c r="BL598" s="18"/>
      <c r="BM598" s="18"/>
      <c r="BN598" s="18"/>
      <c r="BO598" s="18"/>
      <c r="BP598" s="18"/>
      <c r="BQ598" s="18"/>
      <c r="BR598" s="18"/>
      <c r="BS598" s="18"/>
      <c r="BT598" s="18"/>
      <c r="BU598" s="18"/>
      <c r="BV598" s="18"/>
      <c r="BW598" s="18"/>
      <c r="BX598" s="18"/>
      <c r="BY598" s="18"/>
      <c r="BZ598" s="18"/>
      <c r="CA598" s="18"/>
      <c r="CB598" s="18"/>
      <c r="CC598" s="18"/>
      <c r="CD598" s="18"/>
      <c r="CE598" s="18"/>
      <c r="CF598" s="18"/>
      <c r="CG598" s="18"/>
      <c r="CH598" s="18"/>
      <c r="CI598" s="18"/>
      <c r="CJ598" s="18"/>
      <c r="CK598" s="18"/>
      <c r="CL598" s="18"/>
      <c r="CM598" s="18"/>
      <c r="CN598" s="18"/>
      <c r="CO598" s="18"/>
      <c r="CP598" s="18"/>
      <c r="CQ598" s="18"/>
      <c r="CR598" s="18"/>
      <c r="CS598" s="18"/>
      <c r="CT598" s="18"/>
      <c r="CU598" s="18"/>
      <c r="CV598" s="18"/>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c r="EL598" s="18"/>
      <c r="EM598" s="18"/>
      <c r="EN598" s="18"/>
      <c r="EO598" s="18"/>
      <c r="EP598" s="18"/>
      <c r="EQ598" s="18"/>
      <c r="ER598" s="18"/>
      <c r="ES598" s="18"/>
      <c r="ET598" s="18"/>
      <c r="EU598" s="18"/>
      <c r="EV598" s="18"/>
      <c r="EW598" s="18"/>
      <c r="EX598" s="18"/>
      <c r="EY598" s="18"/>
      <c r="EZ598" s="18"/>
      <c r="FA598" s="18"/>
      <c r="FB598" s="18"/>
      <c r="FC598" s="18"/>
      <c r="FD598" s="18"/>
      <c r="FE598" s="18"/>
      <c r="FF598" s="18"/>
      <c r="FG598" s="18"/>
      <c r="FH598" s="18"/>
      <c r="FI598" s="18"/>
      <c r="FJ598" s="18"/>
      <c r="FK598" s="18"/>
      <c r="FL598" s="18"/>
      <c r="FM598" s="18"/>
      <c r="FN598" s="18"/>
      <c r="FO598" s="18"/>
      <c r="FP598" s="18"/>
      <c r="FQ598" s="18"/>
      <c r="FR598" s="18"/>
      <c r="FS598" s="18"/>
      <c r="FT598" s="18"/>
      <c r="FU598" s="18"/>
    </row>
    <row r="599" spans="24:177" x14ac:dyDescent="0.2">
      <c r="X599" s="18"/>
      <c r="Y599" s="18"/>
      <c r="Z599" s="18"/>
      <c r="AA599" s="18"/>
      <c r="AB599" s="18"/>
      <c r="AC599" s="18"/>
      <c r="AD599" s="18"/>
      <c r="AE599" s="18"/>
      <c r="AF599" s="18"/>
      <c r="AG599" s="18"/>
      <c r="AH599" s="18"/>
      <c r="AI599" s="18"/>
      <c r="AJ599" s="18"/>
      <c r="AK599" s="18"/>
      <c r="AL599" s="18"/>
      <c r="AM599" s="18"/>
      <c r="AN599" s="18"/>
      <c r="AO599" s="18"/>
      <c r="AP599" s="18"/>
      <c r="AQ599" s="18"/>
      <c r="AR599" s="18"/>
      <c r="AS599" s="18"/>
      <c r="AT599" s="18"/>
      <c r="AU599" s="18"/>
      <c r="AV599" s="18"/>
      <c r="AW599" s="18"/>
      <c r="AX599" s="18"/>
      <c r="AY599" s="18"/>
      <c r="AZ599" s="18"/>
      <c r="BA599" s="18"/>
      <c r="BB599" s="18"/>
      <c r="BC599" s="18"/>
      <c r="BD599" s="18"/>
      <c r="BE599" s="18"/>
      <c r="BF599" s="18"/>
      <c r="BG599" s="18"/>
      <c r="BH599" s="18"/>
      <c r="BI599" s="18"/>
      <c r="BJ599" s="18"/>
      <c r="BK599" s="18"/>
      <c r="BL599" s="18"/>
      <c r="BM599" s="18"/>
      <c r="BN599" s="18"/>
      <c r="BO599" s="18"/>
      <c r="BP599" s="18"/>
      <c r="BQ599" s="18"/>
      <c r="BR599" s="18"/>
      <c r="BS599" s="18"/>
      <c r="BT599" s="18"/>
      <c r="BU599" s="18"/>
      <c r="BV599" s="18"/>
      <c r="BW599" s="18"/>
      <c r="BX599" s="18"/>
      <c r="BY599" s="18"/>
      <c r="BZ599" s="18"/>
      <c r="CA599" s="18"/>
      <c r="CB599" s="18"/>
      <c r="CC599" s="18"/>
      <c r="CD599" s="18"/>
      <c r="CE599" s="18"/>
      <c r="CF599" s="18"/>
      <c r="CG599" s="18"/>
      <c r="CH599" s="18"/>
      <c r="CI599" s="18"/>
      <c r="CJ599" s="18"/>
      <c r="CK599" s="18"/>
      <c r="CL599" s="18"/>
      <c r="CM599" s="18"/>
      <c r="CN599" s="18"/>
      <c r="CO599" s="18"/>
      <c r="CP599" s="18"/>
      <c r="CQ599" s="18"/>
      <c r="CR599" s="18"/>
      <c r="CS599" s="18"/>
      <c r="CT599" s="18"/>
      <c r="CU599" s="18"/>
      <c r="CV599" s="18"/>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c r="EL599" s="18"/>
      <c r="EM599" s="18"/>
      <c r="EN599" s="18"/>
      <c r="EO599" s="18"/>
      <c r="EP599" s="18"/>
      <c r="EQ599" s="18"/>
      <c r="ER599" s="18"/>
      <c r="ES599" s="18"/>
      <c r="ET599" s="18"/>
      <c r="EU599" s="18"/>
      <c r="EV599" s="18"/>
      <c r="EW599" s="18"/>
      <c r="EX599" s="18"/>
      <c r="EY599" s="18"/>
      <c r="EZ599" s="18"/>
      <c r="FA599" s="18"/>
      <c r="FB599" s="18"/>
      <c r="FC599" s="18"/>
      <c r="FD599" s="18"/>
      <c r="FE599" s="18"/>
      <c r="FF599" s="18"/>
      <c r="FG599" s="18"/>
      <c r="FH599" s="18"/>
      <c r="FI599" s="18"/>
      <c r="FJ599" s="18"/>
      <c r="FK599" s="18"/>
      <c r="FL599" s="18"/>
      <c r="FM599" s="18"/>
      <c r="FN599" s="18"/>
      <c r="FO599" s="18"/>
      <c r="FP599" s="18"/>
      <c r="FQ599" s="18"/>
      <c r="FR599" s="18"/>
      <c r="FS599" s="18"/>
      <c r="FT599" s="18"/>
      <c r="FU599" s="18"/>
    </row>
    <row r="600" spans="24:177" x14ac:dyDescent="0.2">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8"/>
      <c r="BX600" s="18"/>
      <c r="BY600" s="18"/>
      <c r="BZ600" s="18"/>
      <c r="CA600" s="18"/>
      <c r="CB600" s="18"/>
      <c r="CC600" s="18"/>
      <c r="CD600" s="18"/>
      <c r="CE600" s="18"/>
      <c r="CF600" s="18"/>
      <c r="CG600" s="18"/>
      <c r="CH600" s="18"/>
      <c r="CI600" s="18"/>
      <c r="CJ600" s="18"/>
      <c r="CK600" s="18"/>
      <c r="CL600" s="18"/>
      <c r="CM600" s="18"/>
      <c r="CN600" s="18"/>
      <c r="CO600" s="18"/>
      <c r="CP600" s="18"/>
      <c r="CQ600" s="18"/>
      <c r="CR600" s="18"/>
      <c r="CS600" s="18"/>
      <c r="CT600" s="18"/>
      <c r="CU600" s="18"/>
      <c r="CV600" s="18"/>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row>
    <row r="601" spans="24:177" x14ac:dyDescent="0.2">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8"/>
      <c r="BD601" s="18"/>
      <c r="BE601" s="18"/>
      <c r="BF601" s="18"/>
      <c r="BG601" s="18"/>
      <c r="BH601" s="18"/>
      <c r="BI601" s="18"/>
      <c r="BJ601" s="18"/>
      <c r="BK601" s="18"/>
      <c r="BL601" s="18"/>
      <c r="BM601" s="18"/>
      <c r="BN601" s="18"/>
      <c r="BO601" s="18"/>
      <c r="BP601" s="18"/>
      <c r="BQ601" s="18"/>
      <c r="BR601" s="18"/>
      <c r="BS601" s="18"/>
      <c r="BT601" s="18"/>
      <c r="BU601" s="18"/>
      <c r="BV601" s="18"/>
      <c r="BW601" s="18"/>
      <c r="BX601" s="18"/>
      <c r="BY601" s="18"/>
      <c r="BZ601" s="18"/>
      <c r="CA601" s="18"/>
      <c r="CB601" s="18"/>
      <c r="CC601" s="18"/>
      <c r="CD601" s="18"/>
      <c r="CE601" s="18"/>
      <c r="CF601" s="18"/>
      <c r="CG601" s="18"/>
      <c r="CH601" s="18"/>
      <c r="CI601" s="18"/>
      <c r="CJ601" s="18"/>
      <c r="CK601" s="18"/>
      <c r="CL601" s="18"/>
      <c r="CM601" s="18"/>
      <c r="CN601" s="18"/>
      <c r="CO601" s="18"/>
      <c r="CP601" s="18"/>
      <c r="CQ601" s="18"/>
      <c r="CR601" s="18"/>
      <c r="CS601" s="18"/>
      <c r="CT601" s="18"/>
      <c r="CU601" s="18"/>
      <c r="CV601" s="18"/>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row>
    <row r="602" spans="24:177" x14ac:dyDescent="0.2">
      <c r="X602" s="18"/>
      <c r="Y602" s="18"/>
      <c r="Z602" s="18"/>
      <c r="AA602" s="18"/>
      <c r="AB602" s="18"/>
      <c r="AC602" s="18"/>
      <c r="AD602" s="18"/>
      <c r="AE602" s="18"/>
      <c r="AF602" s="18"/>
      <c r="AG602" s="18"/>
      <c r="AH602" s="18"/>
      <c r="AI602" s="18"/>
      <c r="AJ602" s="18"/>
      <c r="AK602" s="18"/>
      <c r="AL602" s="18"/>
      <c r="AM602" s="18"/>
      <c r="AN602" s="18"/>
      <c r="AO602" s="18"/>
      <c r="AP602" s="18"/>
      <c r="AQ602" s="18"/>
      <c r="AR602" s="18"/>
      <c r="AS602" s="18"/>
      <c r="AT602" s="18"/>
      <c r="AU602" s="18"/>
      <c r="AV602" s="18"/>
      <c r="AW602" s="18"/>
      <c r="AX602" s="18"/>
      <c r="AY602" s="18"/>
      <c r="AZ602" s="18"/>
      <c r="BA602" s="18"/>
      <c r="BB602" s="18"/>
      <c r="BC602" s="18"/>
      <c r="BD602" s="18"/>
      <c r="BE602" s="18"/>
      <c r="BF602" s="18"/>
      <c r="BG602" s="18"/>
      <c r="BH602" s="18"/>
      <c r="BI602" s="18"/>
      <c r="BJ602" s="18"/>
      <c r="BK602" s="18"/>
      <c r="BL602" s="18"/>
      <c r="BM602" s="18"/>
      <c r="BN602" s="18"/>
      <c r="BO602" s="18"/>
      <c r="BP602" s="18"/>
      <c r="BQ602" s="18"/>
      <c r="BR602" s="18"/>
      <c r="BS602" s="18"/>
      <c r="BT602" s="18"/>
      <c r="BU602" s="18"/>
      <c r="BV602" s="18"/>
      <c r="BW602" s="18"/>
      <c r="BX602" s="18"/>
      <c r="BY602" s="18"/>
      <c r="BZ602" s="18"/>
      <c r="CA602" s="18"/>
      <c r="CB602" s="18"/>
      <c r="CC602" s="18"/>
      <c r="CD602" s="18"/>
      <c r="CE602" s="18"/>
      <c r="CF602" s="18"/>
      <c r="CG602" s="18"/>
      <c r="CH602" s="18"/>
      <c r="CI602" s="18"/>
      <c r="CJ602" s="18"/>
      <c r="CK602" s="18"/>
      <c r="CL602" s="18"/>
      <c r="CM602" s="18"/>
      <c r="CN602" s="18"/>
      <c r="CO602" s="18"/>
      <c r="CP602" s="18"/>
      <c r="CQ602" s="18"/>
      <c r="CR602" s="18"/>
      <c r="CS602" s="18"/>
      <c r="CT602" s="18"/>
      <c r="CU602" s="18"/>
      <c r="CV602" s="18"/>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row>
    <row r="603" spans="24:177" x14ac:dyDescent="0.2">
      <c r="X603" s="18"/>
      <c r="Y603" s="18"/>
      <c r="Z603" s="18"/>
      <c r="AA603" s="18"/>
      <c r="AB603" s="18"/>
      <c r="AC603" s="18"/>
      <c r="AD603" s="18"/>
      <c r="AE603" s="18"/>
      <c r="AF603" s="18"/>
      <c r="AG603" s="18"/>
      <c r="AH603" s="18"/>
      <c r="AI603" s="18"/>
      <c r="AJ603" s="18"/>
      <c r="AK603" s="18"/>
      <c r="AL603" s="18"/>
      <c r="AM603" s="18"/>
      <c r="AN603" s="18"/>
      <c r="AO603" s="18"/>
      <c r="AP603" s="18"/>
      <c r="AQ603" s="18"/>
      <c r="AR603" s="18"/>
      <c r="AS603" s="18"/>
      <c r="AT603" s="18"/>
      <c r="AU603" s="18"/>
      <c r="AV603" s="18"/>
      <c r="AW603" s="18"/>
      <c r="AX603" s="18"/>
      <c r="AY603" s="18"/>
      <c r="AZ603" s="18"/>
      <c r="BA603" s="18"/>
      <c r="BB603" s="18"/>
      <c r="BC603" s="18"/>
      <c r="BD603" s="18"/>
      <c r="BE603" s="18"/>
      <c r="BF603" s="18"/>
      <c r="BG603" s="18"/>
      <c r="BH603" s="18"/>
      <c r="BI603" s="18"/>
      <c r="BJ603" s="18"/>
      <c r="BK603" s="18"/>
      <c r="BL603" s="18"/>
      <c r="BM603" s="18"/>
      <c r="BN603" s="18"/>
      <c r="BO603" s="18"/>
      <c r="BP603" s="18"/>
      <c r="BQ603" s="18"/>
      <c r="BR603" s="18"/>
      <c r="BS603" s="18"/>
      <c r="BT603" s="18"/>
      <c r="BU603" s="18"/>
      <c r="BV603" s="18"/>
      <c r="BW603" s="18"/>
      <c r="BX603" s="18"/>
      <c r="BY603" s="18"/>
      <c r="BZ603" s="18"/>
      <c r="CA603" s="18"/>
      <c r="CB603" s="18"/>
      <c r="CC603" s="18"/>
      <c r="CD603" s="18"/>
      <c r="CE603" s="18"/>
      <c r="CF603" s="18"/>
      <c r="CG603" s="18"/>
      <c r="CH603" s="18"/>
      <c r="CI603" s="18"/>
      <c r="CJ603" s="18"/>
      <c r="CK603" s="18"/>
      <c r="CL603" s="18"/>
      <c r="CM603" s="18"/>
      <c r="CN603" s="18"/>
      <c r="CO603" s="18"/>
      <c r="CP603" s="18"/>
      <c r="CQ603" s="18"/>
      <c r="CR603" s="18"/>
      <c r="CS603" s="18"/>
      <c r="CT603" s="18"/>
      <c r="CU603" s="18"/>
      <c r="CV603" s="18"/>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row>
    <row r="604" spans="24:177" x14ac:dyDescent="0.2">
      <c r="X604" s="18"/>
      <c r="Y604" s="18"/>
      <c r="Z604" s="18"/>
      <c r="AA604" s="18"/>
      <c r="AB604" s="18"/>
      <c r="AC604" s="18"/>
      <c r="AD604" s="18"/>
      <c r="AE604" s="18"/>
      <c r="AF604" s="18"/>
      <c r="AG604" s="18"/>
      <c r="AH604" s="18"/>
      <c r="AI604" s="18"/>
      <c r="AJ604" s="18"/>
      <c r="AK604" s="18"/>
      <c r="AL604" s="18"/>
      <c r="AM604" s="18"/>
      <c r="AN604" s="18"/>
      <c r="AO604" s="18"/>
      <c r="AP604" s="18"/>
      <c r="AQ604" s="18"/>
      <c r="AR604" s="18"/>
      <c r="AS604" s="18"/>
      <c r="AT604" s="18"/>
      <c r="AU604" s="18"/>
      <c r="AV604" s="18"/>
      <c r="AW604" s="18"/>
      <c r="AX604" s="18"/>
      <c r="AY604" s="18"/>
      <c r="AZ604" s="18"/>
      <c r="BA604" s="18"/>
      <c r="BB604" s="18"/>
      <c r="BC604" s="18"/>
      <c r="BD604" s="18"/>
      <c r="BE604" s="18"/>
      <c r="BF604" s="18"/>
      <c r="BG604" s="18"/>
      <c r="BH604" s="18"/>
      <c r="BI604" s="18"/>
      <c r="BJ604" s="18"/>
      <c r="BK604" s="18"/>
      <c r="BL604" s="18"/>
      <c r="BM604" s="18"/>
      <c r="BN604" s="18"/>
      <c r="BO604" s="18"/>
      <c r="BP604" s="18"/>
      <c r="BQ604" s="18"/>
      <c r="BR604" s="18"/>
      <c r="BS604" s="18"/>
      <c r="BT604" s="18"/>
      <c r="BU604" s="18"/>
      <c r="BV604" s="18"/>
      <c r="BW604" s="18"/>
      <c r="BX604" s="18"/>
      <c r="BY604" s="18"/>
      <c r="BZ604" s="18"/>
      <c r="CA604" s="18"/>
      <c r="CB604" s="18"/>
      <c r="CC604" s="18"/>
      <c r="CD604" s="18"/>
      <c r="CE604" s="18"/>
      <c r="CF604" s="18"/>
      <c r="CG604" s="18"/>
      <c r="CH604" s="18"/>
      <c r="CI604" s="18"/>
      <c r="CJ604" s="18"/>
      <c r="CK604" s="18"/>
      <c r="CL604" s="18"/>
      <c r="CM604" s="18"/>
      <c r="CN604" s="18"/>
      <c r="CO604" s="18"/>
      <c r="CP604" s="18"/>
      <c r="CQ604" s="18"/>
      <c r="CR604" s="18"/>
      <c r="CS604" s="18"/>
      <c r="CT604" s="18"/>
      <c r="CU604" s="18"/>
      <c r="CV604" s="18"/>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row>
    <row r="605" spans="24:177" x14ac:dyDescent="0.2">
      <c r="X605" s="18"/>
      <c r="Y605" s="18"/>
      <c r="Z605" s="18"/>
      <c r="AA605" s="18"/>
      <c r="AB605" s="18"/>
      <c r="AC605" s="18"/>
      <c r="AD605" s="18"/>
      <c r="AE605" s="18"/>
      <c r="AF605" s="18"/>
      <c r="AG605" s="18"/>
      <c r="AH605" s="18"/>
      <c r="AI605" s="18"/>
      <c r="AJ605" s="18"/>
      <c r="AK605" s="18"/>
      <c r="AL605" s="18"/>
      <c r="AM605" s="18"/>
      <c r="AN605" s="18"/>
      <c r="AO605" s="18"/>
      <c r="AP605" s="18"/>
      <c r="AQ605" s="18"/>
      <c r="AR605" s="18"/>
      <c r="AS605" s="18"/>
      <c r="AT605" s="18"/>
      <c r="AU605" s="18"/>
      <c r="AV605" s="18"/>
      <c r="AW605" s="18"/>
      <c r="AX605" s="18"/>
      <c r="AY605" s="18"/>
      <c r="AZ605" s="18"/>
      <c r="BA605" s="18"/>
      <c r="BB605" s="18"/>
      <c r="BC605" s="18"/>
      <c r="BD605" s="18"/>
      <c r="BE605" s="18"/>
      <c r="BF605" s="18"/>
      <c r="BG605" s="18"/>
      <c r="BH605" s="18"/>
      <c r="BI605" s="18"/>
      <c r="BJ605" s="18"/>
      <c r="BK605" s="18"/>
      <c r="BL605" s="18"/>
      <c r="BM605" s="18"/>
      <c r="BN605" s="18"/>
      <c r="BO605" s="18"/>
      <c r="BP605" s="18"/>
      <c r="BQ605" s="18"/>
      <c r="BR605" s="18"/>
      <c r="BS605" s="18"/>
      <c r="BT605" s="18"/>
      <c r="BU605" s="18"/>
      <c r="BV605" s="18"/>
      <c r="BW605" s="18"/>
      <c r="BX605" s="18"/>
      <c r="BY605" s="18"/>
      <c r="BZ605" s="18"/>
      <c r="CA605" s="18"/>
      <c r="CB605" s="18"/>
      <c r="CC605" s="18"/>
      <c r="CD605" s="18"/>
      <c r="CE605" s="18"/>
      <c r="CF605" s="18"/>
      <c r="CG605" s="18"/>
      <c r="CH605" s="18"/>
      <c r="CI605" s="18"/>
      <c r="CJ605" s="18"/>
      <c r="CK605" s="18"/>
      <c r="CL605" s="18"/>
      <c r="CM605" s="18"/>
      <c r="CN605" s="18"/>
      <c r="CO605" s="18"/>
      <c r="CP605" s="18"/>
      <c r="CQ605" s="18"/>
      <c r="CR605" s="18"/>
      <c r="CS605" s="18"/>
      <c r="CT605" s="18"/>
      <c r="CU605" s="18"/>
      <c r="CV605" s="18"/>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row>
    <row r="606" spans="24:177" x14ac:dyDescent="0.2">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8"/>
      <c r="BD606" s="18"/>
      <c r="BE606" s="18"/>
      <c r="BF606" s="18"/>
      <c r="BG606" s="18"/>
      <c r="BH606" s="18"/>
      <c r="BI606" s="18"/>
      <c r="BJ606" s="18"/>
      <c r="BK606" s="18"/>
      <c r="BL606" s="18"/>
      <c r="BM606" s="18"/>
      <c r="BN606" s="18"/>
      <c r="BO606" s="18"/>
      <c r="BP606" s="18"/>
      <c r="BQ606" s="18"/>
      <c r="BR606" s="18"/>
      <c r="BS606" s="18"/>
      <c r="BT606" s="18"/>
      <c r="BU606" s="18"/>
      <c r="BV606" s="18"/>
      <c r="BW606" s="18"/>
      <c r="BX606" s="18"/>
      <c r="BY606" s="18"/>
      <c r="BZ606" s="18"/>
      <c r="CA606" s="18"/>
      <c r="CB606" s="18"/>
      <c r="CC606" s="18"/>
      <c r="CD606" s="18"/>
      <c r="CE606" s="18"/>
      <c r="CF606" s="18"/>
      <c r="CG606" s="18"/>
      <c r="CH606" s="18"/>
      <c r="CI606" s="18"/>
      <c r="CJ606" s="18"/>
      <c r="CK606" s="18"/>
      <c r="CL606" s="18"/>
      <c r="CM606" s="18"/>
      <c r="CN606" s="18"/>
      <c r="CO606" s="18"/>
      <c r="CP606" s="18"/>
      <c r="CQ606" s="18"/>
      <c r="CR606" s="18"/>
      <c r="CS606" s="18"/>
      <c r="CT606" s="18"/>
      <c r="CU606" s="18"/>
      <c r="CV606" s="18"/>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row>
    <row r="607" spans="24:177" x14ac:dyDescent="0.2">
      <c r="X607" s="18"/>
      <c r="Y607" s="18"/>
      <c r="Z607" s="18"/>
      <c r="AA607" s="18"/>
      <c r="AB607" s="18"/>
      <c r="AC607" s="18"/>
      <c r="AD607" s="18"/>
      <c r="AE607" s="18"/>
      <c r="AF607" s="18"/>
      <c r="AG607" s="18"/>
      <c r="AH607" s="18"/>
      <c r="AI607" s="18"/>
      <c r="AJ607" s="18"/>
      <c r="AK607" s="18"/>
      <c r="AL607" s="18"/>
      <c r="AM607" s="18"/>
      <c r="AN607" s="18"/>
      <c r="AO607" s="18"/>
      <c r="AP607" s="18"/>
      <c r="AQ607" s="18"/>
      <c r="AR607" s="18"/>
      <c r="AS607" s="18"/>
      <c r="AT607" s="18"/>
      <c r="AU607" s="18"/>
      <c r="AV607" s="18"/>
      <c r="AW607" s="18"/>
      <c r="AX607" s="18"/>
      <c r="AY607" s="18"/>
      <c r="AZ607" s="18"/>
      <c r="BA607" s="18"/>
      <c r="BB607" s="18"/>
      <c r="BC607" s="18"/>
      <c r="BD607" s="18"/>
      <c r="BE607" s="18"/>
      <c r="BF607" s="18"/>
      <c r="BG607" s="18"/>
      <c r="BH607" s="18"/>
      <c r="BI607" s="18"/>
      <c r="BJ607" s="18"/>
      <c r="BK607" s="18"/>
      <c r="BL607" s="18"/>
      <c r="BM607" s="18"/>
      <c r="BN607" s="18"/>
      <c r="BO607" s="18"/>
      <c r="BP607" s="18"/>
      <c r="BQ607" s="18"/>
      <c r="BR607" s="18"/>
      <c r="BS607" s="18"/>
      <c r="BT607" s="18"/>
      <c r="BU607" s="18"/>
      <c r="BV607" s="18"/>
      <c r="BW607" s="18"/>
      <c r="BX607" s="18"/>
      <c r="BY607" s="18"/>
      <c r="BZ607" s="18"/>
      <c r="CA607" s="18"/>
      <c r="CB607" s="18"/>
      <c r="CC607" s="18"/>
      <c r="CD607" s="18"/>
      <c r="CE607" s="18"/>
      <c r="CF607" s="18"/>
      <c r="CG607" s="18"/>
      <c r="CH607" s="18"/>
      <c r="CI607" s="18"/>
      <c r="CJ607" s="18"/>
      <c r="CK607" s="18"/>
      <c r="CL607" s="18"/>
      <c r="CM607" s="18"/>
      <c r="CN607" s="18"/>
      <c r="CO607" s="18"/>
      <c r="CP607" s="18"/>
      <c r="CQ607" s="18"/>
      <c r="CR607" s="18"/>
      <c r="CS607" s="18"/>
      <c r="CT607" s="18"/>
      <c r="CU607" s="18"/>
      <c r="CV607" s="18"/>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row>
    <row r="608" spans="24:177" x14ac:dyDescent="0.2">
      <c r="X608" s="18"/>
      <c r="Y608" s="18"/>
      <c r="Z608" s="18"/>
      <c r="AA608" s="18"/>
      <c r="AB608" s="18"/>
      <c r="AC608" s="18"/>
      <c r="AD608" s="18"/>
      <c r="AE608" s="18"/>
      <c r="AF608" s="18"/>
      <c r="AG608" s="18"/>
      <c r="AH608" s="18"/>
      <c r="AI608" s="18"/>
      <c r="AJ608" s="18"/>
      <c r="AK608" s="18"/>
      <c r="AL608" s="18"/>
      <c r="AM608" s="18"/>
      <c r="AN608" s="18"/>
      <c r="AO608" s="18"/>
      <c r="AP608" s="18"/>
      <c r="AQ608" s="18"/>
      <c r="AR608" s="18"/>
      <c r="AS608" s="18"/>
      <c r="AT608" s="18"/>
      <c r="AU608" s="18"/>
      <c r="AV608" s="18"/>
      <c r="AW608" s="18"/>
      <c r="AX608" s="18"/>
      <c r="AY608" s="18"/>
      <c r="AZ608" s="18"/>
      <c r="BA608" s="18"/>
      <c r="BB608" s="18"/>
      <c r="BC608" s="18"/>
      <c r="BD608" s="18"/>
      <c r="BE608" s="18"/>
      <c r="BF608" s="18"/>
      <c r="BG608" s="18"/>
      <c r="BH608" s="18"/>
      <c r="BI608" s="18"/>
      <c r="BJ608" s="18"/>
      <c r="BK608" s="18"/>
      <c r="BL608" s="18"/>
      <c r="BM608" s="18"/>
      <c r="BN608" s="18"/>
      <c r="BO608" s="18"/>
      <c r="BP608" s="18"/>
      <c r="BQ608" s="18"/>
      <c r="BR608" s="18"/>
      <c r="BS608" s="18"/>
      <c r="BT608" s="18"/>
      <c r="BU608" s="18"/>
      <c r="BV608" s="18"/>
      <c r="BW608" s="18"/>
      <c r="BX608" s="18"/>
      <c r="BY608" s="18"/>
      <c r="BZ608" s="18"/>
      <c r="CA608" s="18"/>
      <c r="CB608" s="18"/>
      <c r="CC608" s="18"/>
      <c r="CD608" s="18"/>
      <c r="CE608" s="18"/>
      <c r="CF608" s="18"/>
      <c r="CG608" s="18"/>
      <c r="CH608" s="18"/>
      <c r="CI608" s="18"/>
      <c r="CJ608" s="18"/>
      <c r="CK608" s="18"/>
      <c r="CL608" s="18"/>
      <c r="CM608" s="18"/>
      <c r="CN608" s="18"/>
      <c r="CO608" s="18"/>
      <c r="CP608" s="18"/>
      <c r="CQ608" s="18"/>
      <c r="CR608" s="18"/>
      <c r="CS608" s="18"/>
      <c r="CT608" s="18"/>
      <c r="CU608" s="18"/>
      <c r="CV608" s="18"/>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row>
    <row r="609" spans="24:177" x14ac:dyDescent="0.2">
      <c r="X609" s="18"/>
      <c r="Y609" s="18"/>
      <c r="Z609" s="18"/>
      <c r="AA609" s="18"/>
      <c r="AB609" s="18"/>
      <c r="AC609" s="18"/>
      <c r="AD609" s="18"/>
      <c r="AE609" s="18"/>
      <c r="AF609" s="18"/>
      <c r="AG609" s="18"/>
      <c r="AH609" s="18"/>
      <c r="AI609" s="18"/>
      <c r="AJ609" s="18"/>
      <c r="AK609" s="18"/>
      <c r="AL609" s="18"/>
      <c r="AM609" s="18"/>
      <c r="AN609" s="18"/>
      <c r="AO609" s="18"/>
      <c r="AP609" s="18"/>
      <c r="AQ609" s="18"/>
      <c r="AR609" s="18"/>
      <c r="AS609" s="18"/>
      <c r="AT609" s="18"/>
      <c r="AU609" s="18"/>
      <c r="AV609" s="18"/>
      <c r="AW609" s="18"/>
      <c r="AX609" s="18"/>
      <c r="AY609" s="18"/>
      <c r="AZ609" s="18"/>
      <c r="BA609" s="18"/>
      <c r="BB609" s="18"/>
      <c r="BC609" s="18"/>
      <c r="BD609" s="18"/>
      <c r="BE609" s="18"/>
      <c r="BF609" s="18"/>
      <c r="BG609" s="18"/>
      <c r="BH609" s="18"/>
      <c r="BI609" s="18"/>
      <c r="BJ609" s="18"/>
      <c r="BK609" s="18"/>
      <c r="BL609" s="18"/>
      <c r="BM609" s="18"/>
      <c r="BN609" s="18"/>
      <c r="BO609" s="18"/>
      <c r="BP609" s="18"/>
      <c r="BQ609" s="18"/>
      <c r="BR609" s="18"/>
      <c r="BS609" s="18"/>
      <c r="BT609" s="18"/>
      <c r="BU609" s="18"/>
      <c r="BV609" s="18"/>
      <c r="BW609" s="18"/>
      <c r="BX609" s="18"/>
      <c r="BY609" s="18"/>
      <c r="BZ609" s="18"/>
      <c r="CA609" s="18"/>
      <c r="CB609" s="18"/>
      <c r="CC609" s="18"/>
      <c r="CD609" s="18"/>
      <c r="CE609" s="18"/>
      <c r="CF609" s="18"/>
      <c r="CG609" s="18"/>
      <c r="CH609" s="18"/>
      <c r="CI609" s="18"/>
      <c r="CJ609" s="18"/>
      <c r="CK609" s="18"/>
      <c r="CL609" s="18"/>
      <c r="CM609" s="18"/>
      <c r="CN609" s="18"/>
      <c r="CO609" s="18"/>
      <c r="CP609" s="18"/>
      <c r="CQ609" s="18"/>
      <c r="CR609" s="18"/>
      <c r="CS609" s="18"/>
      <c r="CT609" s="18"/>
      <c r="CU609" s="18"/>
      <c r="CV609" s="18"/>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row>
    <row r="610" spans="24:177" x14ac:dyDescent="0.2">
      <c r="X610" s="18"/>
      <c r="Y610" s="18"/>
      <c r="Z610" s="18"/>
      <c r="AA610" s="18"/>
      <c r="AB610" s="18"/>
      <c r="AC610" s="18"/>
      <c r="AD610" s="18"/>
      <c r="AE610" s="18"/>
      <c r="AF610" s="18"/>
      <c r="AG610" s="18"/>
      <c r="AH610" s="18"/>
      <c r="AI610" s="18"/>
      <c r="AJ610" s="18"/>
      <c r="AK610" s="18"/>
      <c r="AL610" s="18"/>
      <c r="AM610" s="18"/>
      <c r="AN610" s="18"/>
      <c r="AO610" s="18"/>
      <c r="AP610" s="18"/>
      <c r="AQ610" s="18"/>
      <c r="AR610" s="18"/>
      <c r="AS610" s="18"/>
      <c r="AT610" s="18"/>
      <c r="AU610" s="18"/>
      <c r="AV610" s="18"/>
      <c r="AW610" s="18"/>
      <c r="AX610" s="18"/>
      <c r="AY610" s="18"/>
      <c r="AZ610" s="18"/>
      <c r="BA610" s="18"/>
      <c r="BB610" s="18"/>
      <c r="BC610" s="18"/>
      <c r="BD610" s="18"/>
      <c r="BE610" s="18"/>
      <c r="BF610" s="18"/>
      <c r="BG610" s="18"/>
      <c r="BH610" s="18"/>
      <c r="BI610" s="18"/>
      <c r="BJ610" s="18"/>
      <c r="BK610" s="18"/>
      <c r="BL610" s="18"/>
      <c r="BM610" s="18"/>
      <c r="BN610" s="18"/>
      <c r="BO610" s="18"/>
      <c r="BP610" s="18"/>
      <c r="BQ610" s="18"/>
      <c r="BR610" s="18"/>
      <c r="BS610" s="18"/>
      <c r="BT610" s="18"/>
      <c r="BU610" s="18"/>
      <c r="BV610" s="18"/>
      <c r="BW610" s="18"/>
      <c r="BX610" s="18"/>
      <c r="BY610" s="18"/>
      <c r="BZ610" s="18"/>
      <c r="CA610" s="18"/>
      <c r="CB610" s="18"/>
      <c r="CC610" s="18"/>
      <c r="CD610" s="18"/>
      <c r="CE610" s="18"/>
      <c r="CF610" s="18"/>
      <c r="CG610" s="18"/>
      <c r="CH610" s="18"/>
      <c r="CI610" s="18"/>
      <c r="CJ610" s="18"/>
      <c r="CK610" s="18"/>
      <c r="CL610" s="18"/>
      <c r="CM610" s="18"/>
      <c r="CN610" s="18"/>
      <c r="CO610" s="18"/>
      <c r="CP610" s="18"/>
      <c r="CQ610" s="18"/>
      <c r="CR610" s="18"/>
      <c r="CS610" s="18"/>
      <c r="CT610" s="18"/>
      <c r="CU610" s="18"/>
      <c r="CV610" s="18"/>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row>
    <row r="611" spans="24:177" x14ac:dyDescent="0.2">
      <c r="X611" s="18"/>
      <c r="Y611" s="18"/>
      <c r="Z611" s="18"/>
      <c r="AA611" s="18"/>
      <c r="AB611" s="18"/>
      <c r="AC611" s="18"/>
      <c r="AD611" s="18"/>
      <c r="AE611" s="18"/>
      <c r="AF611" s="18"/>
      <c r="AG611" s="18"/>
      <c r="AH611" s="18"/>
      <c r="AI611" s="18"/>
      <c r="AJ611" s="18"/>
      <c r="AK611" s="18"/>
      <c r="AL611" s="18"/>
      <c r="AM611" s="18"/>
      <c r="AN611" s="18"/>
      <c r="AO611" s="18"/>
      <c r="AP611" s="18"/>
      <c r="AQ611" s="18"/>
      <c r="AR611" s="18"/>
      <c r="AS611" s="18"/>
      <c r="AT611" s="18"/>
      <c r="AU611" s="18"/>
      <c r="AV611" s="18"/>
      <c r="AW611" s="18"/>
      <c r="AX611" s="18"/>
      <c r="AY611" s="18"/>
      <c r="AZ611" s="18"/>
      <c r="BA611" s="18"/>
      <c r="BB611" s="18"/>
      <c r="BC611" s="18"/>
      <c r="BD611" s="18"/>
      <c r="BE611" s="18"/>
      <c r="BF611" s="18"/>
      <c r="BG611" s="18"/>
      <c r="BH611" s="18"/>
      <c r="BI611" s="18"/>
      <c r="BJ611" s="18"/>
      <c r="BK611" s="18"/>
      <c r="BL611" s="18"/>
      <c r="BM611" s="18"/>
      <c r="BN611" s="18"/>
      <c r="BO611" s="18"/>
      <c r="BP611" s="18"/>
      <c r="BQ611" s="18"/>
      <c r="BR611" s="18"/>
      <c r="BS611" s="18"/>
      <c r="BT611" s="18"/>
      <c r="BU611" s="18"/>
      <c r="BV611" s="18"/>
      <c r="BW611" s="18"/>
      <c r="BX611" s="18"/>
      <c r="BY611" s="18"/>
      <c r="BZ611" s="18"/>
      <c r="CA611" s="18"/>
      <c r="CB611" s="18"/>
      <c r="CC611" s="18"/>
      <c r="CD611" s="18"/>
      <c r="CE611" s="18"/>
      <c r="CF611" s="18"/>
      <c r="CG611" s="18"/>
      <c r="CH611" s="18"/>
      <c r="CI611" s="18"/>
      <c r="CJ611" s="18"/>
      <c r="CK611" s="18"/>
      <c r="CL611" s="18"/>
      <c r="CM611" s="18"/>
      <c r="CN611" s="18"/>
      <c r="CO611" s="18"/>
      <c r="CP611" s="18"/>
      <c r="CQ611" s="18"/>
      <c r="CR611" s="18"/>
      <c r="CS611" s="18"/>
      <c r="CT611" s="18"/>
      <c r="CU611" s="18"/>
      <c r="CV611" s="18"/>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row>
    <row r="612" spans="24:177" x14ac:dyDescent="0.2">
      <c r="X612" s="18"/>
      <c r="Y612" s="18"/>
      <c r="Z612" s="18"/>
      <c r="AA612" s="18"/>
      <c r="AB612" s="18"/>
      <c r="AC612" s="18"/>
      <c r="AD612" s="18"/>
      <c r="AE612" s="18"/>
      <c r="AF612" s="18"/>
      <c r="AG612" s="18"/>
      <c r="AH612" s="18"/>
      <c r="AI612" s="18"/>
      <c r="AJ612" s="18"/>
      <c r="AK612" s="18"/>
      <c r="AL612" s="18"/>
      <c r="AM612" s="18"/>
      <c r="AN612" s="18"/>
      <c r="AO612" s="18"/>
      <c r="AP612" s="18"/>
      <c r="AQ612" s="18"/>
      <c r="AR612" s="18"/>
      <c r="AS612" s="18"/>
      <c r="AT612" s="18"/>
      <c r="AU612" s="18"/>
      <c r="AV612" s="18"/>
      <c r="AW612" s="18"/>
      <c r="AX612" s="18"/>
      <c r="AY612" s="18"/>
      <c r="AZ612" s="18"/>
      <c r="BA612" s="18"/>
      <c r="BB612" s="18"/>
      <c r="BC612" s="18"/>
      <c r="BD612" s="18"/>
      <c r="BE612" s="18"/>
      <c r="BF612" s="18"/>
      <c r="BG612" s="18"/>
      <c r="BH612" s="18"/>
      <c r="BI612" s="18"/>
      <c r="BJ612" s="18"/>
      <c r="BK612" s="18"/>
      <c r="BL612" s="18"/>
      <c r="BM612" s="18"/>
      <c r="BN612" s="18"/>
      <c r="BO612" s="18"/>
      <c r="BP612" s="18"/>
      <c r="BQ612" s="18"/>
      <c r="BR612" s="18"/>
      <c r="BS612" s="18"/>
      <c r="BT612" s="18"/>
      <c r="BU612" s="18"/>
      <c r="BV612" s="18"/>
      <c r="BW612" s="18"/>
      <c r="BX612" s="18"/>
      <c r="BY612" s="18"/>
      <c r="BZ612" s="18"/>
      <c r="CA612" s="18"/>
      <c r="CB612" s="18"/>
      <c r="CC612" s="18"/>
      <c r="CD612" s="18"/>
      <c r="CE612" s="18"/>
      <c r="CF612" s="18"/>
      <c r="CG612" s="18"/>
      <c r="CH612" s="18"/>
      <c r="CI612" s="18"/>
      <c r="CJ612" s="18"/>
      <c r="CK612" s="18"/>
      <c r="CL612" s="18"/>
      <c r="CM612" s="18"/>
      <c r="CN612" s="18"/>
      <c r="CO612" s="18"/>
      <c r="CP612" s="18"/>
      <c r="CQ612" s="18"/>
      <c r="CR612" s="18"/>
      <c r="CS612" s="18"/>
      <c r="CT612" s="18"/>
      <c r="CU612" s="18"/>
      <c r="CV612" s="18"/>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row>
    <row r="613" spans="24:177" x14ac:dyDescent="0.2">
      <c r="X613" s="18"/>
      <c r="Y613" s="18"/>
      <c r="Z613" s="18"/>
      <c r="AA613" s="18"/>
      <c r="AB613" s="18"/>
      <c r="AC613" s="18"/>
      <c r="AD613" s="18"/>
      <c r="AE613" s="18"/>
      <c r="AF613" s="18"/>
      <c r="AG613" s="18"/>
      <c r="AH613" s="18"/>
      <c r="AI613" s="18"/>
      <c r="AJ613" s="18"/>
      <c r="AK613" s="18"/>
      <c r="AL613" s="18"/>
      <c r="AM613" s="18"/>
      <c r="AN613" s="18"/>
      <c r="AO613" s="18"/>
      <c r="AP613" s="18"/>
      <c r="AQ613" s="18"/>
      <c r="AR613" s="18"/>
      <c r="AS613" s="18"/>
      <c r="AT613" s="18"/>
      <c r="AU613" s="18"/>
      <c r="AV613" s="18"/>
      <c r="AW613" s="18"/>
      <c r="AX613" s="18"/>
      <c r="AY613" s="18"/>
      <c r="AZ613" s="18"/>
      <c r="BA613" s="18"/>
      <c r="BB613" s="18"/>
      <c r="BC613" s="18"/>
      <c r="BD613" s="18"/>
      <c r="BE613" s="18"/>
      <c r="BF613" s="18"/>
      <c r="BG613" s="18"/>
      <c r="BH613" s="18"/>
      <c r="BI613" s="18"/>
      <c r="BJ613" s="18"/>
      <c r="BK613" s="18"/>
      <c r="BL613" s="18"/>
      <c r="BM613" s="18"/>
      <c r="BN613" s="18"/>
      <c r="BO613" s="18"/>
      <c r="BP613" s="18"/>
      <c r="BQ613" s="18"/>
      <c r="BR613" s="18"/>
      <c r="BS613" s="18"/>
      <c r="BT613" s="18"/>
      <c r="BU613" s="18"/>
      <c r="BV613" s="18"/>
      <c r="BW613" s="18"/>
      <c r="BX613" s="18"/>
      <c r="BY613" s="18"/>
      <c r="BZ613" s="18"/>
      <c r="CA613" s="18"/>
      <c r="CB613" s="18"/>
      <c r="CC613" s="18"/>
      <c r="CD613" s="18"/>
      <c r="CE613" s="18"/>
      <c r="CF613" s="18"/>
      <c r="CG613" s="18"/>
      <c r="CH613" s="18"/>
      <c r="CI613" s="18"/>
      <c r="CJ613" s="18"/>
      <c r="CK613" s="18"/>
      <c r="CL613" s="18"/>
      <c r="CM613" s="18"/>
      <c r="CN613" s="18"/>
      <c r="CO613" s="18"/>
      <c r="CP613" s="18"/>
      <c r="CQ613" s="18"/>
      <c r="CR613" s="18"/>
      <c r="CS613" s="18"/>
      <c r="CT613" s="18"/>
      <c r="CU613" s="18"/>
      <c r="CV613" s="18"/>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row>
    <row r="614" spans="24:177" x14ac:dyDescent="0.2">
      <c r="X614" s="18"/>
      <c r="Y614" s="18"/>
      <c r="Z614" s="18"/>
      <c r="AA614" s="18"/>
      <c r="AB614" s="18"/>
      <c r="AC614" s="18"/>
      <c r="AD614" s="18"/>
      <c r="AE614" s="18"/>
      <c r="AF614" s="18"/>
      <c r="AG614" s="18"/>
      <c r="AH614" s="18"/>
      <c r="AI614" s="18"/>
      <c r="AJ614" s="18"/>
      <c r="AK614" s="18"/>
      <c r="AL614" s="18"/>
      <c r="AM614" s="18"/>
      <c r="AN614" s="18"/>
      <c r="AO614" s="18"/>
      <c r="AP614" s="18"/>
      <c r="AQ614" s="18"/>
      <c r="AR614" s="18"/>
      <c r="AS614" s="18"/>
      <c r="AT614" s="18"/>
      <c r="AU614" s="18"/>
      <c r="AV614" s="18"/>
      <c r="AW614" s="18"/>
      <c r="AX614" s="18"/>
      <c r="AY614" s="18"/>
      <c r="AZ614" s="18"/>
      <c r="BA614" s="18"/>
      <c r="BB614" s="18"/>
      <c r="BC614" s="18"/>
      <c r="BD614" s="18"/>
      <c r="BE614" s="18"/>
      <c r="BF614" s="18"/>
      <c r="BG614" s="18"/>
      <c r="BH614" s="18"/>
      <c r="BI614" s="18"/>
      <c r="BJ614" s="18"/>
      <c r="BK614" s="18"/>
      <c r="BL614" s="18"/>
      <c r="BM614" s="18"/>
      <c r="BN614" s="18"/>
      <c r="BO614" s="18"/>
      <c r="BP614" s="18"/>
      <c r="BQ614" s="18"/>
      <c r="BR614" s="18"/>
      <c r="BS614" s="18"/>
      <c r="BT614" s="18"/>
      <c r="BU614" s="18"/>
      <c r="BV614" s="18"/>
      <c r="BW614" s="18"/>
      <c r="BX614" s="18"/>
      <c r="BY614" s="18"/>
      <c r="BZ614" s="18"/>
      <c r="CA614" s="18"/>
      <c r="CB614" s="18"/>
      <c r="CC614" s="18"/>
      <c r="CD614" s="18"/>
      <c r="CE614" s="18"/>
      <c r="CF614" s="18"/>
      <c r="CG614" s="18"/>
      <c r="CH614" s="18"/>
      <c r="CI614" s="18"/>
      <c r="CJ614" s="18"/>
      <c r="CK614" s="18"/>
      <c r="CL614" s="18"/>
      <c r="CM614" s="18"/>
      <c r="CN614" s="18"/>
      <c r="CO614" s="18"/>
      <c r="CP614" s="18"/>
      <c r="CQ614" s="18"/>
      <c r="CR614" s="18"/>
      <c r="CS614" s="18"/>
      <c r="CT614" s="18"/>
      <c r="CU614" s="18"/>
      <c r="CV614" s="18"/>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row>
    <row r="615" spans="24:177" x14ac:dyDescent="0.2">
      <c r="X615" s="18"/>
      <c r="Y615" s="18"/>
      <c r="Z615" s="18"/>
      <c r="AA615" s="18"/>
      <c r="AB615" s="18"/>
      <c r="AC615" s="18"/>
      <c r="AD615" s="18"/>
      <c r="AE615" s="18"/>
      <c r="AF615" s="18"/>
      <c r="AG615" s="18"/>
      <c r="AH615" s="18"/>
      <c r="AI615" s="18"/>
      <c r="AJ615" s="18"/>
      <c r="AK615" s="18"/>
      <c r="AL615" s="18"/>
      <c r="AM615" s="18"/>
      <c r="AN615" s="18"/>
      <c r="AO615" s="18"/>
      <c r="AP615" s="18"/>
      <c r="AQ615" s="18"/>
      <c r="AR615" s="18"/>
      <c r="AS615" s="18"/>
      <c r="AT615" s="18"/>
      <c r="AU615" s="18"/>
      <c r="AV615" s="18"/>
      <c r="AW615" s="18"/>
      <c r="AX615" s="18"/>
      <c r="AY615" s="18"/>
      <c r="AZ615" s="18"/>
      <c r="BA615" s="18"/>
      <c r="BB615" s="18"/>
      <c r="BC615" s="18"/>
      <c r="BD615" s="18"/>
      <c r="BE615" s="18"/>
      <c r="BF615" s="18"/>
      <c r="BG615" s="18"/>
      <c r="BH615" s="18"/>
      <c r="BI615" s="18"/>
      <c r="BJ615" s="18"/>
      <c r="BK615" s="18"/>
      <c r="BL615" s="18"/>
      <c r="BM615" s="18"/>
      <c r="BN615" s="18"/>
      <c r="BO615" s="18"/>
      <c r="BP615" s="18"/>
      <c r="BQ615" s="18"/>
      <c r="BR615" s="18"/>
      <c r="BS615" s="18"/>
      <c r="BT615" s="18"/>
      <c r="BU615" s="18"/>
      <c r="BV615" s="18"/>
      <c r="BW615" s="18"/>
      <c r="BX615" s="18"/>
      <c r="BY615" s="18"/>
      <c r="BZ615" s="18"/>
      <c r="CA615" s="18"/>
      <c r="CB615" s="18"/>
      <c r="CC615" s="18"/>
      <c r="CD615" s="18"/>
      <c r="CE615" s="18"/>
      <c r="CF615" s="18"/>
      <c r="CG615" s="18"/>
      <c r="CH615" s="18"/>
      <c r="CI615" s="18"/>
      <c r="CJ615" s="18"/>
      <c r="CK615" s="18"/>
      <c r="CL615" s="18"/>
      <c r="CM615" s="18"/>
      <c r="CN615" s="18"/>
      <c r="CO615" s="18"/>
      <c r="CP615" s="18"/>
      <c r="CQ615" s="18"/>
      <c r="CR615" s="18"/>
      <c r="CS615" s="18"/>
      <c r="CT615" s="18"/>
      <c r="CU615" s="18"/>
      <c r="CV615" s="18"/>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c r="EL615" s="18"/>
      <c r="EM615" s="18"/>
      <c r="EN615" s="18"/>
      <c r="EO615" s="18"/>
      <c r="EP615" s="18"/>
      <c r="EQ615" s="18"/>
      <c r="ER615" s="18"/>
      <c r="ES615" s="18"/>
      <c r="ET615" s="18"/>
      <c r="EU615" s="18"/>
      <c r="EV615" s="18"/>
      <c r="EW615" s="18"/>
      <c r="EX615" s="18"/>
      <c r="EY615" s="18"/>
      <c r="EZ615" s="18"/>
      <c r="FA615" s="18"/>
      <c r="FB615" s="18"/>
      <c r="FC615" s="18"/>
      <c r="FD615" s="18"/>
      <c r="FE615" s="18"/>
      <c r="FF615" s="18"/>
      <c r="FG615" s="18"/>
      <c r="FH615" s="18"/>
      <c r="FI615" s="18"/>
      <c r="FJ615" s="18"/>
      <c r="FK615" s="18"/>
      <c r="FL615" s="18"/>
      <c r="FM615" s="18"/>
      <c r="FN615" s="18"/>
      <c r="FO615" s="18"/>
      <c r="FP615" s="18"/>
      <c r="FQ615" s="18"/>
      <c r="FR615" s="18"/>
      <c r="FS615" s="18"/>
      <c r="FT615" s="18"/>
      <c r="FU615" s="18"/>
    </row>
    <row r="616" spans="24:177" x14ac:dyDescent="0.2">
      <c r="X616" s="18"/>
      <c r="Y616" s="18"/>
      <c r="Z616" s="18"/>
      <c r="AA616" s="18"/>
      <c r="AB616" s="18"/>
      <c r="AC616" s="18"/>
      <c r="AD616" s="18"/>
      <c r="AE616" s="18"/>
      <c r="AF616" s="18"/>
      <c r="AG616" s="18"/>
      <c r="AH616" s="18"/>
      <c r="AI616" s="18"/>
      <c r="AJ616" s="18"/>
      <c r="AK616" s="18"/>
      <c r="AL616" s="18"/>
      <c r="AM616" s="18"/>
      <c r="AN616" s="18"/>
      <c r="AO616" s="18"/>
      <c r="AP616" s="18"/>
      <c r="AQ616" s="18"/>
      <c r="AR616" s="18"/>
      <c r="AS616" s="18"/>
      <c r="AT616" s="18"/>
      <c r="AU616" s="18"/>
      <c r="AV616" s="18"/>
      <c r="AW616" s="18"/>
      <c r="AX616" s="18"/>
      <c r="AY616" s="18"/>
      <c r="AZ616" s="18"/>
      <c r="BA616" s="18"/>
      <c r="BB616" s="18"/>
      <c r="BC616" s="18"/>
      <c r="BD616" s="18"/>
      <c r="BE616" s="18"/>
      <c r="BF616" s="18"/>
      <c r="BG616" s="18"/>
      <c r="BH616" s="18"/>
      <c r="BI616" s="18"/>
      <c r="BJ616" s="18"/>
      <c r="BK616" s="18"/>
      <c r="BL616" s="18"/>
      <c r="BM616" s="18"/>
      <c r="BN616" s="18"/>
      <c r="BO616" s="18"/>
      <c r="BP616" s="18"/>
      <c r="BQ616" s="18"/>
      <c r="BR616" s="18"/>
      <c r="BS616" s="18"/>
      <c r="BT616" s="18"/>
      <c r="BU616" s="18"/>
      <c r="BV616" s="18"/>
      <c r="BW616" s="18"/>
      <c r="BX616" s="18"/>
      <c r="BY616" s="18"/>
      <c r="BZ616" s="18"/>
      <c r="CA616" s="18"/>
      <c r="CB616" s="18"/>
      <c r="CC616" s="18"/>
      <c r="CD616" s="18"/>
      <c r="CE616" s="18"/>
      <c r="CF616" s="18"/>
      <c r="CG616" s="18"/>
      <c r="CH616" s="18"/>
      <c r="CI616" s="18"/>
      <c r="CJ616" s="18"/>
      <c r="CK616" s="18"/>
      <c r="CL616" s="18"/>
      <c r="CM616" s="18"/>
      <c r="CN616" s="18"/>
      <c r="CO616" s="18"/>
      <c r="CP616" s="18"/>
      <c r="CQ616" s="18"/>
      <c r="CR616" s="18"/>
      <c r="CS616" s="18"/>
      <c r="CT616" s="18"/>
      <c r="CU616" s="18"/>
      <c r="CV616" s="18"/>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8"/>
      <c r="EV616" s="18"/>
      <c r="EW616" s="18"/>
      <c r="EX616" s="18"/>
      <c r="EY616" s="18"/>
      <c r="EZ616" s="18"/>
      <c r="FA616" s="18"/>
      <c r="FB616" s="18"/>
      <c r="FC616" s="18"/>
      <c r="FD616" s="18"/>
      <c r="FE616" s="18"/>
      <c r="FF616" s="18"/>
      <c r="FG616" s="18"/>
      <c r="FH616" s="18"/>
      <c r="FI616" s="18"/>
      <c r="FJ616" s="18"/>
      <c r="FK616" s="18"/>
      <c r="FL616" s="18"/>
      <c r="FM616" s="18"/>
      <c r="FN616" s="18"/>
      <c r="FO616" s="18"/>
      <c r="FP616" s="18"/>
      <c r="FQ616" s="18"/>
      <c r="FR616" s="18"/>
      <c r="FS616" s="18"/>
      <c r="FT616" s="18"/>
      <c r="FU616" s="18"/>
    </row>
    <row r="617" spans="24:177" x14ac:dyDescent="0.2">
      <c r="X617" s="18"/>
      <c r="Y617" s="18"/>
      <c r="Z617" s="18"/>
      <c r="AA617" s="18"/>
      <c r="AB617" s="18"/>
      <c r="AC617" s="18"/>
      <c r="AD617" s="18"/>
      <c r="AE617" s="18"/>
      <c r="AF617" s="18"/>
      <c r="AG617" s="18"/>
      <c r="AH617" s="18"/>
      <c r="AI617" s="18"/>
      <c r="AJ617" s="18"/>
      <c r="AK617" s="18"/>
      <c r="AL617" s="18"/>
      <c r="AM617" s="18"/>
      <c r="AN617" s="18"/>
      <c r="AO617" s="18"/>
      <c r="AP617" s="18"/>
      <c r="AQ617" s="18"/>
      <c r="AR617" s="18"/>
      <c r="AS617" s="18"/>
      <c r="AT617" s="18"/>
      <c r="AU617" s="18"/>
      <c r="AV617" s="18"/>
      <c r="AW617" s="18"/>
      <c r="AX617" s="18"/>
      <c r="AY617" s="18"/>
      <c r="AZ617" s="18"/>
      <c r="BA617" s="18"/>
      <c r="BB617" s="18"/>
      <c r="BC617" s="18"/>
      <c r="BD617" s="18"/>
      <c r="BE617" s="18"/>
      <c r="BF617" s="18"/>
      <c r="BG617" s="18"/>
      <c r="BH617" s="18"/>
      <c r="BI617" s="18"/>
      <c r="BJ617" s="18"/>
      <c r="BK617" s="18"/>
      <c r="BL617" s="18"/>
      <c r="BM617" s="18"/>
      <c r="BN617" s="18"/>
      <c r="BO617" s="18"/>
      <c r="BP617" s="18"/>
      <c r="BQ617" s="18"/>
      <c r="BR617" s="18"/>
      <c r="BS617" s="18"/>
      <c r="BT617" s="18"/>
      <c r="BU617" s="18"/>
      <c r="BV617" s="18"/>
      <c r="BW617" s="18"/>
      <c r="BX617" s="18"/>
      <c r="BY617" s="18"/>
      <c r="BZ617" s="18"/>
      <c r="CA617" s="18"/>
      <c r="CB617" s="18"/>
      <c r="CC617" s="18"/>
      <c r="CD617" s="18"/>
      <c r="CE617" s="18"/>
      <c r="CF617" s="18"/>
      <c r="CG617" s="18"/>
      <c r="CH617" s="18"/>
      <c r="CI617" s="18"/>
      <c r="CJ617" s="18"/>
      <c r="CK617" s="18"/>
      <c r="CL617" s="18"/>
      <c r="CM617" s="18"/>
      <c r="CN617" s="18"/>
      <c r="CO617" s="18"/>
      <c r="CP617" s="18"/>
      <c r="CQ617" s="18"/>
      <c r="CR617" s="18"/>
      <c r="CS617" s="18"/>
      <c r="CT617" s="18"/>
      <c r="CU617" s="18"/>
      <c r="CV617" s="18"/>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c r="EL617" s="18"/>
      <c r="EM617" s="18"/>
      <c r="EN617" s="18"/>
      <c r="EO617" s="18"/>
      <c r="EP617" s="18"/>
      <c r="EQ617" s="18"/>
      <c r="ER617" s="18"/>
      <c r="ES617" s="18"/>
      <c r="ET617" s="18"/>
      <c r="EU617" s="18"/>
      <c r="EV617" s="18"/>
      <c r="EW617" s="18"/>
      <c r="EX617" s="18"/>
      <c r="EY617" s="18"/>
      <c r="EZ617" s="18"/>
      <c r="FA617" s="18"/>
      <c r="FB617" s="18"/>
      <c r="FC617" s="18"/>
      <c r="FD617" s="18"/>
      <c r="FE617" s="18"/>
      <c r="FF617" s="18"/>
      <c r="FG617" s="18"/>
      <c r="FH617" s="18"/>
      <c r="FI617" s="18"/>
      <c r="FJ617" s="18"/>
      <c r="FK617" s="18"/>
      <c r="FL617" s="18"/>
      <c r="FM617" s="18"/>
      <c r="FN617" s="18"/>
      <c r="FO617" s="18"/>
      <c r="FP617" s="18"/>
      <c r="FQ617" s="18"/>
      <c r="FR617" s="18"/>
      <c r="FS617" s="18"/>
      <c r="FT617" s="18"/>
      <c r="FU617" s="18"/>
    </row>
    <row r="618" spans="24:177" x14ac:dyDescent="0.2">
      <c r="X618" s="18"/>
      <c r="Y618" s="18"/>
      <c r="Z618" s="18"/>
      <c r="AA618" s="18"/>
      <c r="AB618" s="18"/>
      <c r="AC618" s="18"/>
      <c r="AD618" s="18"/>
      <c r="AE618" s="18"/>
      <c r="AF618" s="18"/>
      <c r="AG618" s="18"/>
      <c r="AH618" s="18"/>
      <c r="AI618" s="18"/>
      <c r="AJ618" s="18"/>
      <c r="AK618" s="18"/>
      <c r="AL618" s="18"/>
      <c r="AM618" s="18"/>
      <c r="AN618" s="18"/>
      <c r="AO618" s="18"/>
      <c r="AP618" s="18"/>
      <c r="AQ618" s="18"/>
      <c r="AR618" s="18"/>
      <c r="AS618" s="18"/>
      <c r="AT618" s="18"/>
      <c r="AU618" s="18"/>
      <c r="AV618" s="18"/>
      <c r="AW618" s="18"/>
      <c r="AX618" s="18"/>
      <c r="AY618" s="18"/>
      <c r="AZ618" s="18"/>
      <c r="BA618" s="18"/>
      <c r="BB618" s="18"/>
      <c r="BC618" s="18"/>
      <c r="BD618" s="18"/>
      <c r="BE618" s="18"/>
      <c r="BF618" s="18"/>
      <c r="BG618" s="18"/>
      <c r="BH618" s="18"/>
      <c r="BI618" s="18"/>
      <c r="BJ618" s="18"/>
      <c r="BK618" s="18"/>
      <c r="BL618" s="18"/>
      <c r="BM618" s="18"/>
      <c r="BN618" s="18"/>
      <c r="BO618" s="18"/>
      <c r="BP618" s="18"/>
      <c r="BQ618" s="18"/>
      <c r="BR618" s="18"/>
      <c r="BS618" s="18"/>
      <c r="BT618" s="18"/>
      <c r="BU618" s="18"/>
      <c r="BV618" s="18"/>
      <c r="BW618" s="18"/>
      <c r="BX618" s="18"/>
      <c r="BY618" s="18"/>
      <c r="BZ618" s="18"/>
      <c r="CA618" s="18"/>
      <c r="CB618" s="18"/>
      <c r="CC618" s="18"/>
      <c r="CD618" s="18"/>
      <c r="CE618" s="18"/>
      <c r="CF618" s="18"/>
      <c r="CG618" s="18"/>
      <c r="CH618" s="18"/>
      <c r="CI618" s="18"/>
      <c r="CJ618" s="18"/>
      <c r="CK618" s="18"/>
      <c r="CL618" s="18"/>
      <c r="CM618" s="18"/>
      <c r="CN618" s="18"/>
      <c r="CO618" s="18"/>
      <c r="CP618" s="18"/>
      <c r="CQ618" s="18"/>
      <c r="CR618" s="18"/>
      <c r="CS618" s="18"/>
      <c r="CT618" s="18"/>
      <c r="CU618" s="18"/>
      <c r="CV618" s="18"/>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row>
    <row r="619" spans="24:177" x14ac:dyDescent="0.2">
      <c r="X619" s="18"/>
      <c r="Y619" s="18"/>
      <c r="Z619" s="18"/>
      <c r="AA619" s="18"/>
      <c r="AB619" s="18"/>
      <c r="AC619" s="18"/>
      <c r="AD619" s="18"/>
      <c r="AE619" s="18"/>
      <c r="AF619" s="18"/>
      <c r="AG619" s="18"/>
      <c r="AH619" s="18"/>
      <c r="AI619" s="18"/>
      <c r="AJ619" s="18"/>
      <c r="AK619" s="18"/>
      <c r="AL619" s="18"/>
      <c r="AM619" s="18"/>
      <c r="AN619" s="18"/>
      <c r="AO619" s="18"/>
      <c r="AP619" s="18"/>
      <c r="AQ619" s="18"/>
      <c r="AR619" s="18"/>
      <c r="AS619" s="18"/>
      <c r="AT619" s="18"/>
      <c r="AU619" s="18"/>
      <c r="AV619" s="18"/>
      <c r="AW619" s="18"/>
      <c r="AX619" s="18"/>
      <c r="AY619" s="18"/>
      <c r="AZ619" s="18"/>
      <c r="BA619" s="18"/>
      <c r="BB619" s="18"/>
      <c r="BC619" s="18"/>
      <c r="BD619" s="18"/>
      <c r="BE619" s="18"/>
      <c r="BF619" s="18"/>
      <c r="BG619" s="18"/>
      <c r="BH619" s="18"/>
      <c r="BI619" s="18"/>
      <c r="BJ619" s="18"/>
      <c r="BK619" s="18"/>
      <c r="BL619" s="18"/>
      <c r="BM619" s="18"/>
      <c r="BN619" s="18"/>
      <c r="BO619" s="18"/>
      <c r="BP619" s="18"/>
      <c r="BQ619" s="18"/>
      <c r="BR619" s="18"/>
      <c r="BS619" s="18"/>
      <c r="BT619" s="18"/>
      <c r="BU619" s="18"/>
      <c r="BV619" s="18"/>
      <c r="BW619" s="18"/>
      <c r="BX619" s="18"/>
      <c r="BY619" s="18"/>
      <c r="BZ619" s="18"/>
      <c r="CA619" s="18"/>
      <c r="CB619" s="18"/>
      <c r="CC619" s="18"/>
      <c r="CD619" s="18"/>
      <c r="CE619" s="18"/>
      <c r="CF619" s="18"/>
      <c r="CG619" s="18"/>
      <c r="CH619" s="18"/>
      <c r="CI619" s="18"/>
      <c r="CJ619" s="18"/>
      <c r="CK619" s="18"/>
      <c r="CL619" s="18"/>
      <c r="CM619" s="18"/>
      <c r="CN619" s="18"/>
      <c r="CO619" s="18"/>
      <c r="CP619" s="18"/>
      <c r="CQ619" s="18"/>
      <c r="CR619" s="18"/>
      <c r="CS619" s="18"/>
      <c r="CT619" s="18"/>
      <c r="CU619" s="18"/>
      <c r="CV619" s="18"/>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c r="EL619" s="18"/>
      <c r="EM619" s="18"/>
      <c r="EN619" s="18"/>
      <c r="EO619" s="18"/>
      <c r="EP619" s="18"/>
      <c r="EQ619" s="18"/>
      <c r="ER619" s="18"/>
      <c r="ES619" s="18"/>
      <c r="ET619" s="18"/>
      <c r="EU619" s="18"/>
      <c r="EV619" s="18"/>
      <c r="EW619" s="18"/>
      <c r="EX619" s="18"/>
      <c r="EY619" s="18"/>
      <c r="EZ619" s="18"/>
      <c r="FA619" s="18"/>
      <c r="FB619" s="18"/>
      <c r="FC619" s="18"/>
      <c r="FD619" s="18"/>
      <c r="FE619" s="18"/>
      <c r="FF619" s="18"/>
      <c r="FG619" s="18"/>
      <c r="FH619" s="18"/>
      <c r="FI619" s="18"/>
      <c r="FJ619" s="18"/>
      <c r="FK619" s="18"/>
      <c r="FL619" s="18"/>
      <c r="FM619" s="18"/>
      <c r="FN619" s="18"/>
      <c r="FO619" s="18"/>
      <c r="FP619" s="18"/>
      <c r="FQ619" s="18"/>
      <c r="FR619" s="18"/>
      <c r="FS619" s="18"/>
      <c r="FT619" s="18"/>
      <c r="FU619" s="18"/>
    </row>
    <row r="620" spans="24:177" x14ac:dyDescent="0.2">
      <c r="X620" s="18"/>
      <c r="Y620" s="18"/>
      <c r="Z620" s="18"/>
      <c r="AA620" s="18"/>
      <c r="AB620" s="18"/>
      <c r="AC620" s="18"/>
      <c r="AD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8"/>
      <c r="CC620" s="18"/>
      <c r="CD620" s="18"/>
      <c r="CE620" s="18"/>
      <c r="CF620" s="18"/>
      <c r="CG620" s="18"/>
      <c r="CH620" s="18"/>
      <c r="CI620" s="18"/>
      <c r="CJ620" s="18"/>
      <c r="CK620" s="18"/>
      <c r="CL620" s="18"/>
      <c r="CM620" s="18"/>
      <c r="CN620" s="18"/>
      <c r="CO620" s="18"/>
      <c r="CP620" s="18"/>
      <c r="CQ620" s="18"/>
      <c r="CR620" s="18"/>
      <c r="CS620" s="18"/>
      <c r="CT620" s="18"/>
      <c r="CU620" s="18"/>
      <c r="CV620" s="18"/>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c r="EL620" s="18"/>
      <c r="EM620" s="18"/>
      <c r="EN620" s="18"/>
      <c r="EO620" s="18"/>
      <c r="EP620" s="18"/>
      <c r="EQ620" s="18"/>
      <c r="ER620" s="18"/>
      <c r="ES620" s="18"/>
      <c r="ET620" s="18"/>
      <c r="EU620" s="18"/>
      <c r="EV620" s="18"/>
      <c r="EW620" s="18"/>
      <c r="EX620" s="18"/>
      <c r="EY620" s="18"/>
      <c r="EZ620" s="18"/>
      <c r="FA620" s="18"/>
      <c r="FB620" s="18"/>
      <c r="FC620" s="18"/>
      <c r="FD620" s="18"/>
      <c r="FE620" s="18"/>
      <c r="FF620" s="18"/>
      <c r="FG620" s="18"/>
      <c r="FH620" s="18"/>
      <c r="FI620" s="18"/>
      <c r="FJ620" s="18"/>
      <c r="FK620" s="18"/>
      <c r="FL620" s="18"/>
      <c r="FM620" s="18"/>
      <c r="FN620" s="18"/>
      <c r="FO620" s="18"/>
      <c r="FP620" s="18"/>
      <c r="FQ620" s="18"/>
      <c r="FR620" s="18"/>
      <c r="FS620" s="18"/>
      <c r="FT620" s="18"/>
      <c r="FU620" s="18"/>
    </row>
    <row r="621" spans="24:177" x14ac:dyDescent="0.2">
      <c r="X621" s="18"/>
      <c r="Y621" s="18"/>
      <c r="Z621" s="18"/>
      <c r="AA621" s="18"/>
      <c r="AB621" s="18"/>
      <c r="AC621" s="18"/>
      <c r="AD621" s="18"/>
      <c r="AE621" s="18"/>
      <c r="AF621" s="18"/>
      <c r="AG621" s="18"/>
      <c r="AH621" s="18"/>
      <c r="AI621" s="18"/>
      <c r="AJ621" s="18"/>
      <c r="AK621" s="18"/>
      <c r="AL621" s="18"/>
      <c r="AM621" s="18"/>
      <c r="AN621" s="18"/>
      <c r="AO621" s="18"/>
      <c r="AP621" s="18"/>
      <c r="AQ621" s="18"/>
      <c r="AR621" s="18"/>
      <c r="AS621" s="18"/>
      <c r="AT621" s="18"/>
      <c r="AU621" s="18"/>
      <c r="AV621" s="18"/>
      <c r="AW621" s="18"/>
      <c r="AX621" s="18"/>
      <c r="AY621" s="18"/>
      <c r="AZ621" s="18"/>
      <c r="BA621" s="18"/>
      <c r="BB621" s="18"/>
      <c r="BC621" s="18"/>
      <c r="BD621" s="18"/>
      <c r="BE621" s="18"/>
      <c r="BF621" s="18"/>
      <c r="BG621" s="18"/>
      <c r="BH621" s="18"/>
      <c r="BI621" s="18"/>
      <c r="BJ621" s="18"/>
      <c r="BK621" s="18"/>
      <c r="BL621" s="18"/>
      <c r="BM621" s="18"/>
      <c r="BN621" s="18"/>
      <c r="BO621" s="18"/>
      <c r="BP621" s="18"/>
      <c r="BQ621" s="18"/>
      <c r="BR621" s="18"/>
      <c r="BS621" s="18"/>
      <c r="BT621" s="18"/>
      <c r="BU621" s="18"/>
      <c r="BV621" s="18"/>
      <c r="BW621" s="18"/>
      <c r="BX621" s="18"/>
      <c r="BY621" s="18"/>
      <c r="BZ621" s="18"/>
      <c r="CA621" s="18"/>
      <c r="CB621" s="18"/>
      <c r="CC621" s="18"/>
      <c r="CD621" s="18"/>
      <c r="CE621" s="18"/>
      <c r="CF621" s="18"/>
      <c r="CG621" s="18"/>
      <c r="CH621" s="18"/>
      <c r="CI621" s="18"/>
      <c r="CJ621" s="18"/>
      <c r="CK621" s="18"/>
      <c r="CL621" s="18"/>
      <c r="CM621" s="18"/>
      <c r="CN621" s="18"/>
      <c r="CO621" s="18"/>
      <c r="CP621" s="18"/>
      <c r="CQ621" s="18"/>
      <c r="CR621" s="18"/>
      <c r="CS621" s="18"/>
      <c r="CT621" s="18"/>
      <c r="CU621" s="18"/>
      <c r="CV621" s="18"/>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c r="DU621" s="18"/>
      <c r="DV621" s="18"/>
      <c r="DW621" s="18"/>
      <c r="DX621" s="18"/>
      <c r="DY621" s="18"/>
      <c r="DZ621" s="18"/>
      <c r="EA621" s="18"/>
      <c r="EB621" s="18"/>
      <c r="EC621" s="18"/>
      <c r="ED621" s="18"/>
      <c r="EE621" s="18"/>
      <c r="EF621" s="18"/>
      <c r="EG621" s="18"/>
      <c r="EH621" s="18"/>
      <c r="EI621" s="18"/>
      <c r="EJ621" s="18"/>
      <c r="EK621" s="18"/>
      <c r="EL621" s="18"/>
      <c r="EM621" s="18"/>
      <c r="EN621" s="18"/>
      <c r="EO621" s="18"/>
      <c r="EP621" s="18"/>
      <c r="EQ621" s="18"/>
      <c r="ER621" s="18"/>
      <c r="ES621" s="18"/>
      <c r="ET621" s="18"/>
      <c r="EU621" s="18"/>
      <c r="EV621" s="18"/>
      <c r="EW621" s="18"/>
      <c r="EX621" s="18"/>
      <c r="EY621" s="18"/>
      <c r="EZ621" s="18"/>
      <c r="FA621" s="18"/>
      <c r="FB621" s="18"/>
      <c r="FC621" s="18"/>
      <c r="FD621" s="18"/>
      <c r="FE621" s="18"/>
      <c r="FF621" s="18"/>
      <c r="FG621" s="18"/>
      <c r="FH621" s="18"/>
      <c r="FI621" s="18"/>
      <c r="FJ621" s="18"/>
      <c r="FK621" s="18"/>
      <c r="FL621" s="18"/>
      <c r="FM621" s="18"/>
      <c r="FN621" s="18"/>
      <c r="FO621" s="18"/>
      <c r="FP621" s="18"/>
      <c r="FQ621" s="18"/>
      <c r="FR621" s="18"/>
      <c r="FS621" s="18"/>
      <c r="FT621" s="18"/>
      <c r="FU621" s="18"/>
    </row>
    <row r="622" spans="24:177" x14ac:dyDescent="0.2">
      <c r="X622" s="18"/>
      <c r="Y622" s="18"/>
      <c r="Z622" s="18"/>
      <c r="AA622" s="18"/>
      <c r="AB622" s="18"/>
      <c r="AC622" s="18"/>
      <c r="AD622" s="18"/>
      <c r="AE622" s="18"/>
      <c r="AF622" s="18"/>
      <c r="AG622" s="18"/>
      <c r="AH622" s="18"/>
      <c r="AI622" s="18"/>
      <c r="AJ622" s="18"/>
      <c r="AK622" s="18"/>
      <c r="AL622" s="18"/>
      <c r="AM622" s="18"/>
      <c r="AN622" s="18"/>
      <c r="AO622" s="18"/>
      <c r="AP622" s="18"/>
      <c r="AQ622" s="18"/>
      <c r="AR622" s="18"/>
      <c r="AS622" s="18"/>
      <c r="AT622" s="18"/>
      <c r="AU622" s="18"/>
      <c r="AV622" s="18"/>
      <c r="AW622" s="18"/>
      <c r="AX622" s="18"/>
      <c r="AY622" s="18"/>
      <c r="AZ622" s="18"/>
      <c r="BA622" s="18"/>
      <c r="BB622" s="18"/>
      <c r="BC622" s="18"/>
      <c r="BD622" s="18"/>
      <c r="BE622" s="18"/>
      <c r="BF622" s="18"/>
      <c r="BG622" s="18"/>
      <c r="BH622" s="18"/>
      <c r="BI622" s="18"/>
      <c r="BJ622" s="18"/>
      <c r="BK622" s="18"/>
      <c r="BL622" s="18"/>
      <c r="BM622" s="18"/>
      <c r="BN622" s="18"/>
      <c r="BO622" s="18"/>
      <c r="BP622" s="18"/>
      <c r="BQ622" s="18"/>
      <c r="BR622" s="18"/>
      <c r="BS622" s="18"/>
      <c r="BT622" s="18"/>
      <c r="BU622" s="18"/>
      <c r="BV622" s="18"/>
      <c r="BW622" s="18"/>
      <c r="BX622" s="18"/>
      <c r="BY622" s="18"/>
      <c r="BZ622" s="18"/>
      <c r="CA622" s="18"/>
      <c r="CB622" s="18"/>
      <c r="CC622" s="18"/>
      <c r="CD622" s="18"/>
      <c r="CE622" s="18"/>
      <c r="CF622" s="18"/>
      <c r="CG622" s="18"/>
      <c r="CH622" s="18"/>
      <c r="CI622" s="18"/>
      <c r="CJ622" s="18"/>
      <c r="CK622" s="18"/>
      <c r="CL622" s="18"/>
      <c r="CM622" s="18"/>
      <c r="CN622" s="18"/>
      <c r="CO622" s="18"/>
      <c r="CP622" s="18"/>
      <c r="CQ622" s="18"/>
      <c r="CR622" s="18"/>
      <c r="CS622" s="18"/>
      <c r="CT622" s="18"/>
      <c r="CU622" s="18"/>
      <c r="CV622" s="18"/>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c r="DU622" s="18"/>
      <c r="DV622" s="18"/>
      <c r="DW622" s="18"/>
      <c r="DX622" s="18"/>
      <c r="DY622" s="18"/>
      <c r="DZ622" s="18"/>
      <c r="EA622" s="18"/>
      <c r="EB622" s="18"/>
      <c r="EC622" s="18"/>
      <c r="ED622" s="18"/>
      <c r="EE622" s="18"/>
      <c r="EF622" s="18"/>
      <c r="EG622" s="18"/>
      <c r="EH622" s="18"/>
      <c r="EI622" s="18"/>
      <c r="EJ622" s="18"/>
      <c r="EK622" s="18"/>
      <c r="EL622" s="18"/>
      <c r="EM622" s="18"/>
      <c r="EN622" s="18"/>
      <c r="EO622" s="18"/>
      <c r="EP622" s="18"/>
      <c r="EQ622" s="18"/>
      <c r="ER622" s="18"/>
      <c r="ES622" s="18"/>
      <c r="ET622" s="18"/>
      <c r="EU622" s="18"/>
      <c r="EV622" s="18"/>
      <c r="EW622" s="18"/>
      <c r="EX622" s="18"/>
      <c r="EY622" s="18"/>
      <c r="EZ622" s="18"/>
      <c r="FA622" s="18"/>
      <c r="FB622" s="18"/>
      <c r="FC622" s="18"/>
      <c r="FD622" s="18"/>
      <c r="FE622" s="18"/>
      <c r="FF622" s="18"/>
      <c r="FG622" s="18"/>
      <c r="FH622" s="18"/>
      <c r="FI622" s="18"/>
      <c r="FJ622" s="18"/>
      <c r="FK622" s="18"/>
      <c r="FL622" s="18"/>
      <c r="FM622" s="18"/>
      <c r="FN622" s="18"/>
      <c r="FO622" s="18"/>
      <c r="FP622" s="18"/>
      <c r="FQ622" s="18"/>
      <c r="FR622" s="18"/>
      <c r="FS622" s="18"/>
      <c r="FT622" s="18"/>
      <c r="FU622" s="18"/>
    </row>
    <row r="623" spans="24:177" x14ac:dyDescent="0.2">
      <c r="X623" s="18"/>
      <c r="Y623" s="18"/>
      <c r="Z623" s="18"/>
      <c r="AA623" s="18"/>
      <c r="AB623" s="18"/>
      <c r="AC623" s="18"/>
      <c r="AD623" s="18"/>
      <c r="AE623" s="18"/>
      <c r="AF623" s="18"/>
      <c r="AG623" s="18"/>
      <c r="AH623" s="18"/>
      <c r="AI623" s="18"/>
      <c r="AJ623" s="18"/>
      <c r="AK623" s="18"/>
      <c r="AL623" s="18"/>
      <c r="AM623" s="18"/>
      <c r="AN623" s="18"/>
      <c r="AO623" s="18"/>
      <c r="AP623" s="18"/>
      <c r="AQ623" s="18"/>
      <c r="AR623" s="18"/>
      <c r="AS623" s="18"/>
      <c r="AT623" s="18"/>
      <c r="AU623" s="18"/>
      <c r="AV623" s="18"/>
      <c r="AW623" s="18"/>
      <c r="AX623" s="18"/>
      <c r="AY623" s="18"/>
      <c r="AZ623" s="18"/>
      <c r="BA623" s="18"/>
      <c r="BB623" s="18"/>
      <c r="BC623" s="18"/>
      <c r="BD623" s="18"/>
      <c r="BE623" s="18"/>
      <c r="BF623" s="18"/>
      <c r="BG623" s="18"/>
      <c r="BH623" s="18"/>
      <c r="BI623" s="18"/>
      <c r="BJ623" s="18"/>
      <c r="BK623" s="18"/>
      <c r="BL623" s="18"/>
      <c r="BM623" s="18"/>
      <c r="BN623" s="18"/>
      <c r="BO623" s="18"/>
      <c r="BP623" s="18"/>
      <c r="BQ623" s="18"/>
      <c r="BR623" s="18"/>
      <c r="BS623" s="18"/>
      <c r="BT623" s="18"/>
      <c r="BU623" s="18"/>
      <c r="BV623" s="18"/>
      <c r="BW623" s="18"/>
      <c r="BX623" s="18"/>
      <c r="BY623" s="18"/>
      <c r="BZ623" s="18"/>
      <c r="CA623" s="18"/>
      <c r="CB623" s="18"/>
      <c r="CC623" s="18"/>
      <c r="CD623" s="18"/>
      <c r="CE623" s="18"/>
      <c r="CF623" s="18"/>
      <c r="CG623" s="18"/>
      <c r="CH623" s="18"/>
      <c r="CI623" s="18"/>
      <c r="CJ623" s="18"/>
      <c r="CK623" s="18"/>
      <c r="CL623" s="18"/>
      <c r="CM623" s="18"/>
      <c r="CN623" s="18"/>
      <c r="CO623" s="18"/>
      <c r="CP623" s="18"/>
      <c r="CQ623" s="18"/>
      <c r="CR623" s="18"/>
      <c r="CS623" s="18"/>
      <c r="CT623" s="18"/>
      <c r="CU623" s="18"/>
      <c r="CV623" s="18"/>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c r="EL623" s="18"/>
      <c r="EM623" s="18"/>
      <c r="EN623" s="18"/>
      <c r="EO623" s="18"/>
      <c r="EP623" s="18"/>
      <c r="EQ623" s="18"/>
      <c r="ER623" s="18"/>
      <c r="ES623" s="18"/>
      <c r="ET623" s="18"/>
      <c r="EU623" s="18"/>
      <c r="EV623" s="18"/>
      <c r="EW623" s="18"/>
      <c r="EX623" s="18"/>
      <c r="EY623" s="18"/>
      <c r="EZ623" s="18"/>
      <c r="FA623" s="18"/>
      <c r="FB623" s="18"/>
      <c r="FC623" s="18"/>
      <c r="FD623" s="18"/>
      <c r="FE623" s="18"/>
      <c r="FF623" s="18"/>
      <c r="FG623" s="18"/>
      <c r="FH623" s="18"/>
      <c r="FI623" s="18"/>
      <c r="FJ623" s="18"/>
      <c r="FK623" s="18"/>
      <c r="FL623" s="18"/>
      <c r="FM623" s="18"/>
      <c r="FN623" s="18"/>
      <c r="FO623" s="18"/>
      <c r="FP623" s="18"/>
      <c r="FQ623" s="18"/>
      <c r="FR623" s="18"/>
      <c r="FS623" s="18"/>
      <c r="FT623" s="18"/>
      <c r="FU623" s="18"/>
    </row>
    <row r="624" spans="24:177" x14ac:dyDescent="0.2">
      <c r="X624" s="18"/>
      <c r="Y624" s="18"/>
      <c r="Z624" s="18"/>
      <c r="AA624" s="18"/>
      <c r="AB624" s="18"/>
      <c r="AC624" s="18"/>
      <c r="AD624" s="18"/>
      <c r="AE624" s="18"/>
      <c r="AF624" s="18"/>
      <c r="AG624" s="18"/>
      <c r="AH624" s="18"/>
      <c r="AI624" s="18"/>
      <c r="AJ624" s="18"/>
      <c r="AK624" s="18"/>
      <c r="AL624" s="18"/>
      <c r="AM624" s="18"/>
      <c r="AN624" s="18"/>
      <c r="AO624" s="18"/>
      <c r="AP624" s="18"/>
      <c r="AQ624" s="18"/>
      <c r="AR624" s="18"/>
      <c r="AS624" s="18"/>
      <c r="AT624" s="18"/>
      <c r="AU624" s="18"/>
      <c r="AV624" s="18"/>
      <c r="AW624" s="18"/>
      <c r="AX624" s="18"/>
      <c r="AY624" s="18"/>
      <c r="AZ624" s="18"/>
      <c r="BA624" s="18"/>
      <c r="BB624" s="18"/>
      <c r="BC624" s="18"/>
      <c r="BD624" s="18"/>
      <c r="BE624" s="18"/>
      <c r="BF624" s="18"/>
      <c r="BG624" s="18"/>
      <c r="BH624" s="18"/>
      <c r="BI624" s="18"/>
      <c r="BJ624" s="18"/>
      <c r="BK624" s="18"/>
      <c r="BL624" s="18"/>
      <c r="BM624" s="18"/>
      <c r="BN624" s="18"/>
      <c r="BO624" s="18"/>
      <c r="BP624" s="18"/>
      <c r="BQ624" s="18"/>
      <c r="BR624" s="18"/>
      <c r="BS624" s="18"/>
      <c r="BT624" s="18"/>
      <c r="BU624" s="18"/>
      <c r="BV624" s="18"/>
      <c r="BW624" s="18"/>
      <c r="BX624" s="18"/>
      <c r="BY624" s="18"/>
      <c r="BZ624" s="18"/>
      <c r="CA624" s="18"/>
      <c r="CB624" s="18"/>
      <c r="CC624" s="18"/>
      <c r="CD624" s="18"/>
      <c r="CE624" s="18"/>
      <c r="CF624" s="18"/>
      <c r="CG624" s="18"/>
      <c r="CH624" s="18"/>
      <c r="CI624" s="18"/>
      <c r="CJ624" s="18"/>
      <c r="CK624" s="18"/>
      <c r="CL624" s="18"/>
      <c r="CM624" s="18"/>
      <c r="CN624" s="18"/>
      <c r="CO624" s="18"/>
      <c r="CP624" s="18"/>
      <c r="CQ624" s="18"/>
      <c r="CR624" s="18"/>
      <c r="CS624" s="18"/>
      <c r="CT624" s="18"/>
      <c r="CU624" s="18"/>
      <c r="CV624" s="18"/>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row>
    <row r="625" spans="24:177" x14ac:dyDescent="0.2">
      <c r="X625" s="18"/>
      <c r="Y625" s="18"/>
      <c r="Z625" s="18"/>
      <c r="AA625" s="18"/>
      <c r="AB625" s="18"/>
      <c r="AC625" s="18"/>
      <c r="AD625" s="18"/>
      <c r="AE625" s="18"/>
      <c r="AF625" s="18"/>
      <c r="AG625" s="18"/>
      <c r="AH625" s="18"/>
      <c r="AI625" s="18"/>
      <c r="AJ625" s="18"/>
      <c r="AK625" s="18"/>
      <c r="AL625" s="18"/>
      <c r="AM625" s="18"/>
      <c r="AN625" s="18"/>
      <c r="AO625" s="18"/>
      <c r="AP625" s="18"/>
      <c r="AQ625" s="18"/>
      <c r="AR625" s="18"/>
      <c r="AS625" s="18"/>
      <c r="AT625" s="18"/>
      <c r="AU625" s="18"/>
      <c r="AV625" s="18"/>
      <c r="AW625" s="18"/>
      <c r="AX625" s="18"/>
      <c r="AY625" s="18"/>
      <c r="AZ625" s="18"/>
      <c r="BA625" s="18"/>
      <c r="BB625" s="18"/>
      <c r="BC625" s="18"/>
      <c r="BD625" s="18"/>
      <c r="BE625" s="18"/>
      <c r="BF625" s="18"/>
      <c r="BG625" s="18"/>
      <c r="BH625" s="18"/>
      <c r="BI625" s="18"/>
      <c r="BJ625" s="18"/>
      <c r="BK625" s="18"/>
      <c r="BL625" s="18"/>
      <c r="BM625" s="18"/>
      <c r="BN625" s="18"/>
      <c r="BO625" s="18"/>
      <c r="BP625" s="18"/>
      <c r="BQ625" s="18"/>
      <c r="BR625" s="18"/>
      <c r="BS625" s="18"/>
      <c r="BT625" s="18"/>
      <c r="BU625" s="18"/>
      <c r="BV625" s="18"/>
      <c r="BW625" s="18"/>
      <c r="BX625" s="18"/>
      <c r="BY625" s="18"/>
      <c r="BZ625" s="18"/>
      <c r="CA625" s="18"/>
      <c r="CB625" s="18"/>
      <c r="CC625" s="18"/>
      <c r="CD625" s="18"/>
      <c r="CE625" s="18"/>
      <c r="CF625" s="18"/>
      <c r="CG625" s="18"/>
      <c r="CH625" s="18"/>
      <c r="CI625" s="18"/>
      <c r="CJ625" s="18"/>
      <c r="CK625" s="18"/>
      <c r="CL625" s="18"/>
      <c r="CM625" s="18"/>
      <c r="CN625" s="18"/>
      <c r="CO625" s="18"/>
      <c r="CP625" s="18"/>
      <c r="CQ625" s="18"/>
      <c r="CR625" s="18"/>
      <c r="CS625" s="18"/>
      <c r="CT625" s="18"/>
      <c r="CU625" s="18"/>
      <c r="CV625" s="18"/>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c r="EL625" s="18"/>
      <c r="EM625" s="18"/>
      <c r="EN625" s="18"/>
      <c r="EO625" s="18"/>
      <c r="EP625" s="18"/>
      <c r="EQ625" s="18"/>
      <c r="ER625" s="18"/>
      <c r="ES625" s="18"/>
      <c r="ET625" s="18"/>
      <c r="EU625" s="18"/>
      <c r="EV625" s="18"/>
      <c r="EW625" s="18"/>
      <c r="EX625" s="18"/>
      <c r="EY625" s="18"/>
      <c r="EZ625" s="18"/>
      <c r="FA625" s="18"/>
      <c r="FB625" s="18"/>
      <c r="FC625" s="18"/>
      <c r="FD625" s="18"/>
      <c r="FE625" s="18"/>
      <c r="FF625" s="18"/>
      <c r="FG625" s="18"/>
      <c r="FH625" s="18"/>
      <c r="FI625" s="18"/>
      <c r="FJ625" s="18"/>
      <c r="FK625" s="18"/>
      <c r="FL625" s="18"/>
      <c r="FM625" s="18"/>
      <c r="FN625" s="18"/>
      <c r="FO625" s="18"/>
      <c r="FP625" s="18"/>
      <c r="FQ625" s="18"/>
      <c r="FR625" s="18"/>
      <c r="FS625" s="18"/>
      <c r="FT625" s="18"/>
      <c r="FU625" s="18"/>
    </row>
    <row r="626" spans="24:177" x14ac:dyDescent="0.2">
      <c r="X626" s="18"/>
      <c r="Y626" s="18"/>
      <c r="Z626" s="18"/>
      <c r="AA626" s="18"/>
      <c r="AB626" s="18"/>
      <c r="AC626" s="18"/>
      <c r="AD626" s="18"/>
      <c r="AE626" s="18"/>
      <c r="AF626" s="18"/>
      <c r="AG626" s="18"/>
      <c r="AH626" s="18"/>
      <c r="AI626" s="18"/>
      <c r="AJ626" s="18"/>
      <c r="AK626" s="18"/>
      <c r="AL626" s="18"/>
      <c r="AM626" s="18"/>
      <c r="AN626" s="18"/>
      <c r="AO626" s="18"/>
      <c r="AP626" s="18"/>
      <c r="AQ626" s="18"/>
      <c r="AR626" s="18"/>
      <c r="AS626" s="18"/>
      <c r="AT626" s="18"/>
      <c r="AU626" s="18"/>
      <c r="AV626" s="18"/>
      <c r="AW626" s="18"/>
      <c r="AX626" s="18"/>
      <c r="AY626" s="18"/>
      <c r="AZ626" s="18"/>
      <c r="BA626" s="18"/>
      <c r="BB626" s="18"/>
      <c r="BC626" s="18"/>
      <c r="BD626" s="18"/>
      <c r="BE626" s="18"/>
      <c r="BF626" s="18"/>
      <c r="BG626" s="18"/>
      <c r="BH626" s="18"/>
      <c r="BI626" s="18"/>
      <c r="BJ626" s="18"/>
      <c r="BK626" s="18"/>
      <c r="BL626" s="18"/>
      <c r="BM626" s="18"/>
      <c r="BN626" s="18"/>
      <c r="BO626" s="18"/>
      <c r="BP626" s="18"/>
      <c r="BQ626" s="18"/>
      <c r="BR626" s="18"/>
      <c r="BS626" s="18"/>
      <c r="BT626" s="18"/>
      <c r="BU626" s="18"/>
      <c r="BV626" s="18"/>
      <c r="BW626" s="18"/>
      <c r="BX626" s="18"/>
      <c r="BY626" s="18"/>
      <c r="BZ626" s="18"/>
      <c r="CA626" s="18"/>
      <c r="CB626" s="18"/>
      <c r="CC626" s="18"/>
      <c r="CD626" s="18"/>
      <c r="CE626" s="18"/>
      <c r="CF626" s="18"/>
      <c r="CG626" s="18"/>
      <c r="CH626" s="18"/>
      <c r="CI626" s="18"/>
      <c r="CJ626" s="18"/>
      <c r="CK626" s="18"/>
      <c r="CL626" s="18"/>
      <c r="CM626" s="18"/>
      <c r="CN626" s="18"/>
      <c r="CO626" s="18"/>
      <c r="CP626" s="18"/>
      <c r="CQ626" s="18"/>
      <c r="CR626" s="18"/>
      <c r="CS626" s="18"/>
      <c r="CT626" s="18"/>
      <c r="CU626" s="18"/>
      <c r="CV626" s="18"/>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c r="EL626" s="18"/>
      <c r="EM626" s="18"/>
      <c r="EN626" s="18"/>
      <c r="EO626" s="18"/>
      <c r="EP626" s="18"/>
      <c r="EQ626" s="18"/>
      <c r="ER626" s="18"/>
      <c r="ES626" s="18"/>
      <c r="ET626" s="18"/>
      <c r="EU626" s="18"/>
      <c r="EV626" s="18"/>
      <c r="EW626" s="18"/>
      <c r="EX626" s="18"/>
      <c r="EY626" s="18"/>
      <c r="EZ626" s="18"/>
      <c r="FA626" s="18"/>
      <c r="FB626" s="18"/>
      <c r="FC626" s="18"/>
      <c r="FD626" s="18"/>
      <c r="FE626" s="18"/>
      <c r="FF626" s="18"/>
      <c r="FG626" s="18"/>
      <c r="FH626" s="18"/>
      <c r="FI626" s="18"/>
      <c r="FJ626" s="18"/>
      <c r="FK626" s="18"/>
      <c r="FL626" s="18"/>
      <c r="FM626" s="18"/>
      <c r="FN626" s="18"/>
      <c r="FO626" s="18"/>
      <c r="FP626" s="18"/>
      <c r="FQ626" s="18"/>
      <c r="FR626" s="18"/>
      <c r="FS626" s="18"/>
      <c r="FT626" s="18"/>
      <c r="FU626" s="18"/>
    </row>
    <row r="627" spans="24:177" x14ac:dyDescent="0.2">
      <c r="X627" s="18"/>
      <c r="Y627" s="18"/>
      <c r="Z627" s="18"/>
      <c r="AA627" s="18"/>
      <c r="AB627" s="18"/>
      <c r="AC627" s="18"/>
      <c r="AD627" s="18"/>
      <c r="AE627" s="18"/>
      <c r="AF627" s="18"/>
      <c r="AG627" s="18"/>
      <c r="AH627" s="18"/>
      <c r="AI627" s="18"/>
      <c r="AJ627" s="18"/>
      <c r="AK627" s="18"/>
      <c r="AL627" s="18"/>
      <c r="AM627" s="18"/>
      <c r="AN627" s="18"/>
      <c r="AO627" s="18"/>
      <c r="AP627" s="18"/>
      <c r="AQ627" s="18"/>
      <c r="AR627" s="18"/>
      <c r="AS627" s="18"/>
      <c r="AT627" s="18"/>
      <c r="AU627" s="18"/>
      <c r="AV627" s="18"/>
      <c r="AW627" s="18"/>
      <c r="AX627" s="18"/>
      <c r="AY627" s="18"/>
      <c r="AZ627" s="18"/>
      <c r="BA627" s="18"/>
      <c r="BB627" s="18"/>
      <c r="BC627" s="18"/>
      <c r="BD627" s="18"/>
      <c r="BE627" s="18"/>
      <c r="BF627" s="18"/>
      <c r="BG627" s="18"/>
      <c r="BH627" s="18"/>
      <c r="BI627" s="18"/>
      <c r="BJ627" s="18"/>
      <c r="BK627" s="18"/>
      <c r="BL627" s="18"/>
      <c r="BM627" s="18"/>
      <c r="BN627" s="18"/>
      <c r="BO627" s="18"/>
      <c r="BP627" s="18"/>
      <c r="BQ627" s="18"/>
      <c r="BR627" s="18"/>
      <c r="BS627" s="18"/>
      <c r="BT627" s="18"/>
      <c r="BU627" s="18"/>
      <c r="BV627" s="18"/>
      <c r="BW627" s="18"/>
      <c r="BX627" s="18"/>
      <c r="BY627" s="18"/>
      <c r="BZ627" s="18"/>
      <c r="CA627" s="18"/>
      <c r="CB627" s="18"/>
      <c r="CC627" s="18"/>
      <c r="CD627" s="18"/>
      <c r="CE627" s="18"/>
      <c r="CF627" s="18"/>
      <c r="CG627" s="18"/>
      <c r="CH627" s="18"/>
      <c r="CI627" s="18"/>
      <c r="CJ627" s="18"/>
      <c r="CK627" s="18"/>
      <c r="CL627" s="18"/>
      <c r="CM627" s="18"/>
      <c r="CN627" s="18"/>
      <c r="CO627" s="18"/>
      <c r="CP627" s="18"/>
      <c r="CQ627" s="18"/>
      <c r="CR627" s="18"/>
      <c r="CS627" s="18"/>
      <c r="CT627" s="18"/>
      <c r="CU627" s="18"/>
      <c r="CV627" s="18"/>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c r="EL627" s="18"/>
      <c r="EM627" s="18"/>
      <c r="EN627" s="18"/>
      <c r="EO627" s="18"/>
      <c r="EP627" s="18"/>
      <c r="EQ627" s="18"/>
      <c r="ER627" s="18"/>
      <c r="ES627" s="18"/>
      <c r="ET627" s="18"/>
      <c r="EU627" s="18"/>
      <c r="EV627" s="18"/>
      <c r="EW627" s="18"/>
      <c r="EX627" s="18"/>
      <c r="EY627" s="18"/>
      <c r="EZ627" s="18"/>
      <c r="FA627" s="18"/>
      <c r="FB627" s="18"/>
      <c r="FC627" s="18"/>
      <c r="FD627" s="18"/>
      <c r="FE627" s="18"/>
      <c r="FF627" s="18"/>
      <c r="FG627" s="18"/>
      <c r="FH627" s="18"/>
      <c r="FI627" s="18"/>
      <c r="FJ627" s="18"/>
      <c r="FK627" s="18"/>
      <c r="FL627" s="18"/>
      <c r="FM627" s="18"/>
      <c r="FN627" s="18"/>
      <c r="FO627" s="18"/>
      <c r="FP627" s="18"/>
      <c r="FQ627" s="18"/>
      <c r="FR627" s="18"/>
      <c r="FS627" s="18"/>
      <c r="FT627" s="18"/>
      <c r="FU627" s="18"/>
    </row>
    <row r="628" spans="24:177" x14ac:dyDescent="0.2">
      <c r="X628" s="18"/>
      <c r="Y628" s="18"/>
      <c r="Z628" s="18"/>
      <c r="AA628" s="18"/>
      <c r="AB628" s="18"/>
      <c r="AC628" s="18"/>
      <c r="AD628" s="18"/>
      <c r="AE628" s="18"/>
      <c r="AF628" s="18"/>
      <c r="AG628" s="18"/>
      <c r="AH628" s="18"/>
      <c r="AI628" s="18"/>
      <c r="AJ628" s="18"/>
      <c r="AK628" s="18"/>
      <c r="AL628" s="18"/>
      <c r="AM628" s="18"/>
      <c r="AN628" s="18"/>
      <c r="AO628" s="18"/>
      <c r="AP628" s="18"/>
      <c r="AQ628" s="18"/>
      <c r="AR628" s="18"/>
      <c r="AS628" s="18"/>
      <c r="AT628" s="18"/>
      <c r="AU628" s="18"/>
      <c r="AV628" s="18"/>
      <c r="AW628" s="18"/>
      <c r="AX628" s="18"/>
      <c r="AY628" s="18"/>
      <c r="AZ628" s="18"/>
      <c r="BA628" s="18"/>
      <c r="BB628" s="18"/>
      <c r="BC628" s="18"/>
      <c r="BD628" s="18"/>
      <c r="BE628" s="18"/>
      <c r="BF628" s="18"/>
      <c r="BG628" s="18"/>
      <c r="BH628" s="18"/>
      <c r="BI628" s="18"/>
      <c r="BJ628" s="18"/>
      <c r="BK628" s="18"/>
      <c r="BL628" s="18"/>
      <c r="BM628" s="18"/>
      <c r="BN628" s="18"/>
      <c r="BO628" s="18"/>
      <c r="BP628" s="18"/>
      <c r="BQ628" s="18"/>
      <c r="BR628" s="18"/>
      <c r="BS628" s="18"/>
      <c r="BT628" s="18"/>
      <c r="BU628" s="18"/>
      <c r="BV628" s="18"/>
      <c r="BW628" s="18"/>
      <c r="BX628" s="18"/>
      <c r="BY628" s="18"/>
      <c r="BZ628" s="18"/>
      <c r="CA628" s="18"/>
      <c r="CB628" s="18"/>
      <c r="CC628" s="18"/>
      <c r="CD628" s="18"/>
      <c r="CE628" s="18"/>
      <c r="CF628" s="18"/>
      <c r="CG628" s="18"/>
      <c r="CH628" s="18"/>
      <c r="CI628" s="18"/>
      <c r="CJ628" s="18"/>
      <c r="CK628" s="18"/>
      <c r="CL628" s="18"/>
      <c r="CM628" s="18"/>
      <c r="CN628" s="18"/>
      <c r="CO628" s="18"/>
      <c r="CP628" s="18"/>
      <c r="CQ628" s="18"/>
      <c r="CR628" s="18"/>
      <c r="CS628" s="18"/>
      <c r="CT628" s="18"/>
      <c r="CU628" s="18"/>
      <c r="CV628" s="18"/>
      <c r="CW628" s="18"/>
      <c r="CX628" s="18"/>
      <c r="CY628" s="18"/>
      <c r="CZ628" s="18"/>
      <c r="DA628" s="18"/>
      <c r="DB628" s="18"/>
      <c r="DC628" s="18"/>
      <c r="DD628" s="18"/>
      <c r="DE628" s="18"/>
      <c r="DF628" s="18"/>
      <c r="DG628" s="18"/>
      <c r="DH628" s="18"/>
      <c r="DI628" s="18"/>
      <c r="DJ628" s="18"/>
      <c r="DK628" s="18"/>
      <c r="DL628" s="18"/>
      <c r="DM628" s="18"/>
      <c r="DN628" s="18"/>
      <c r="DO628" s="18"/>
      <c r="DP628" s="18"/>
      <c r="DQ628" s="18"/>
      <c r="DR628" s="18"/>
      <c r="DS628" s="18"/>
      <c r="DT628" s="18"/>
      <c r="DU628" s="18"/>
      <c r="DV628" s="18"/>
      <c r="DW628" s="18"/>
      <c r="DX628" s="18"/>
      <c r="DY628" s="18"/>
      <c r="DZ628" s="18"/>
      <c r="EA628" s="18"/>
      <c r="EB628" s="18"/>
      <c r="EC628" s="18"/>
      <c r="ED628" s="18"/>
      <c r="EE628" s="18"/>
      <c r="EF628" s="18"/>
      <c r="EG628" s="18"/>
      <c r="EH628" s="18"/>
      <c r="EI628" s="18"/>
      <c r="EJ628" s="18"/>
      <c r="EK628" s="18"/>
      <c r="EL628" s="18"/>
      <c r="EM628" s="18"/>
      <c r="EN628" s="18"/>
      <c r="EO628" s="18"/>
      <c r="EP628" s="18"/>
      <c r="EQ628" s="18"/>
      <c r="ER628" s="18"/>
      <c r="ES628" s="18"/>
      <c r="ET628" s="18"/>
      <c r="EU628" s="18"/>
      <c r="EV628" s="18"/>
      <c r="EW628" s="18"/>
      <c r="EX628" s="18"/>
      <c r="EY628" s="18"/>
      <c r="EZ628" s="18"/>
      <c r="FA628" s="18"/>
      <c r="FB628" s="18"/>
      <c r="FC628" s="18"/>
      <c r="FD628" s="18"/>
      <c r="FE628" s="18"/>
      <c r="FF628" s="18"/>
      <c r="FG628" s="18"/>
      <c r="FH628" s="18"/>
      <c r="FI628" s="18"/>
      <c r="FJ628" s="18"/>
      <c r="FK628" s="18"/>
      <c r="FL628" s="18"/>
      <c r="FM628" s="18"/>
      <c r="FN628" s="18"/>
      <c r="FO628" s="18"/>
      <c r="FP628" s="18"/>
      <c r="FQ628" s="18"/>
      <c r="FR628" s="18"/>
      <c r="FS628" s="18"/>
      <c r="FT628" s="18"/>
      <c r="FU628" s="18"/>
    </row>
    <row r="629" spans="24:177" x14ac:dyDescent="0.2">
      <c r="X629" s="18"/>
      <c r="Y629" s="18"/>
      <c r="Z629" s="18"/>
      <c r="AA629" s="18"/>
      <c r="AB629" s="18"/>
      <c r="AC629" s="18"/>
      <c r="AD629" s="18"/>
      <c r="AE629" s="18"/>
      <c r="AF629" s="18"/>
      <c r="AG629" s="18"/>
      <c r="AH629" s="18"/>
      <c r="AI629" s="18"/>
      <c r="AJ629" s="18"/>
      <c r="AK629" s="18"/>
      <c r="AL629" s="18"/>
      <c r="AM629" s="18"/>
      <c r="AN629" s="18"/>
      <c r="AO629" s="18"/>
      <c r="AP629" s="18"/>
      <c r="AQ629" s="18"/>
      <c r="AR629" s="18"/>
      <c r="AS629" s="18"/>
      <c r="AT629" s="18"/>
      <c r="AU629" s="18"/>
      <c r="AV629" s="18"/>
      <c r="AW629" s="18"/>
      <c r="AX629" s="18"/>
      <c r="AY629" s="18"/>
      <c r="AZ629" s="18"/>
      <c r="BA629" s="18"/>
      <c r="BB629" s="18"/>
      <c r="BC629" s="18"/>
      <c r="BD629" s="18"/>
      <c r="BE629" s="18"/>
      <c r="BF629" s="18"/>
      <c r="BG629" s="18"/>
      <c r="BH629" s="18"/>
      <c r="BI629" s="18"/>
      <c r="BJ629" s="18"/>
      <c r="BK629" s="18"/>
      <c r="BL629" s="18"/>
      <c r="BM629" s="18"/>
      <c r="BN629" s="18"/>
      <c r="BO629" s="18"/>
      <c r="BP629" s="18"/>
      <c r="BQ629" s="18"/>
      <c r="BR629" s="18"/>
      <c r="BS629" s="18"/>
      <c r="BT629" s="18"/>
      <c r="BU629" s="18"/>
      <c r="BV629" s="18"/>
      <c r="BW629" s="18"/>
      <c r="BX629" s="18"/>
      <c r="BY629" s="18"/>
      <c r="BZ629" s="18"/>
      <c r="CA629" s="18"/>
      <c r="CB629" s="18"/>
      <c r="CC629" s="18"/>
      <c r="CD629" s="18"/>
      <c r="CE629" s="18"/>
      <c r="CF629" s="18"/>
      <c r="CG629" s="18"/>
      <c r="CH629" s="18"/>
      <c r="CI629" s="18"/>
      <c r="CJ629" s="18"/>
      <c r="CK629" s="18"/>
      <c r="CL629" s="18"/>
      <c r="CM629" s="18"/>
      <c r="CN629" s="18"/>
      <c r="CO629" s="18"/>
      <c r="CP629" s="18"/>
      <c r="CQ629" s="18"/>
      <c r="CR629" s="18"/>
      <c r="CS629" s="18"/>
      <c r="CT629" s="18"/>
      <c r="CU629" s="18"/>
      <c r="CV629" s="18"/>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c r="DU629" s="18"/>
      <c r="DV629" s="18"/>
      <c r="DW629" s="18"/>
      <c r="DX629" s="18"/>
      <c r="DY629" s="18"/>
      <c r="DZ629" s="18"/>
      <c r="EA629" s="18"/>
      <c r="EB629" s="18"/>
      <c r="EC629" s="18"/>
      <c r="ED629" s="18"/>
      <c r="EE629" s="18"/>
      <c r="EF629" s="18"/>
      <c r="EG629" s="18"/>
      <c r="EH629" s="18"/>
      <c r="EI629" s="18"/>
      <c r="EJ629" s="18"/>
      <c r="EK629" s="18"/>
      <c r="EL629" s="18"/>
      <c r="EM629" s="18"/>
      <c r="EN629" s="18"/>
      <c r="EO629" s="18"/>
      <c r="EP629" s="18"/>
      <c r="EQ629" s="18"/>
      <c r="ER629" s="18"/>
      <c r="ES629" s="18"/>
      <c r="ET629" s="18"/>
      <c r="EU629" s="18"/>
      <c r="EV629" s="18"/>
      <c r="EW629" s="18"/>
      <c r="EX629" s="18"/>
      <c r="EY629" s="18"/>
      <c r="EZ629" s="18"/>
      <c r="FA629" s="18"/>
      <c r="FB629" s="18"/>
      <c r="FC629" s="18"/>
      <c r="FD629" s="18"/>
      <c r="FE629" s="18"/>
      <c r="FF629" s="18"/>
      <c r="FG629" s="18"/>
      <c r="FH629" s="18"/>
      <c r="FI629" s="18"/>
      <c r="FJ629" s="18"/>
      <c r="FK629" s="18"/>
      <c r="FL629" s="18"/>
      <c r="FM629" s="18"/>
      <c r="FN629" s="18"/>
      <c r="FO629" s="18"/>
      <c r="FP629" s="18"/>
      <c r="FQ629" s="18"/>
      <c r="FR629" s="18"/>
      <c r="FS629" s="18"/>
      <c r="FT629" s="18"/>
      <c r="FU629" s="18"/>
    </row>
    <row r="630" spans="24:177" x14ac:dyDescent="0.2">
      <c r="X630" s="18"/>
      <c r="Y630" s="18"/>
      <c r="Z630" s="18"/>
      <c r="AA630" s="18"/>
      <c r="AB630" s="18"/>
      <c r="AC630" s="18"/>
      <c r="AD630" s="18"/>
      <c r="AE630" s="18"/>
      <c r="AF630" s="18"/>
      <c r="AG630" s="18"/>
      <c r="AH630" s="18"/>
      <c r="AI630" s="18"/>
      <c r="AJ630" s="18"/>
      <c r="AK630" s="18"/>
      <c r="AL630" s="18"/>
      <c r="AM630" s="18"/>
      <c r="AN630" s="18"/>
      <c r="AO630" s="18"/>
      <c r="AP630" s="18"/>
      <c r="AQ630" s="18"/>
      <c r="AR630" s="18"/>
      <c r="AS630" s="18"/>
      <c r="AT630" s="18"/>
      <c r="AU630" s="18"/>
      <c r="AV630" s="18"/>
      <c r="AW630" s="18"/>
      <c r="AX630" s="18"/>
      <c r="AY630" s="18"/>
      <c r="AZ630" s="18"/>
      <c r="BA630" s="18"/>
      <c r="BB630" s="18"/>
      <c r="BC630" s="18"/>
      <c r="BD630" s="18"/>
      <c r="BE630" s="18"/>
      <c r="BF630" s="18"/>
      <c r="BG630" s="18"/>
      <c r="BH630" s="18"/>
      <c r="BI630" s="18"/>
      <c r="BJ630" s="18"/>
      <c r="BK630" s="18"/>
      <c r="BL630" s="18"/>
      <c r="BM630" s="18"/>
      <c r="BN630" s="18"/>
      <c r="BO630" s="18"/>
      <c r="BP630" s="18"/>
      <c r="BQ630" s="18"/>
      <c r="BR630" s="18"/>
      <c r="BS630" s="18"/>
      <c r="BT630" s="18"/>
      <c r="BU630" s="18"/>
      <c r="BV630" s="18"/>
      <c r="BW630" s="18"/>
      <c r="BX630" s="18"/>
      <c r="BY630" s="18"/>
      <c r="BZ630" s="18"/>
      <c r="CA630" s="18"/>
      <c r="CB630" s="18"/>
      <c r="CC630" s="18"/>
      <c r="CD630" s="18"/>
      <c r="CE630" s="18"/>
      <c r="CF630" s="18"/>
      <c r="CG630" s="18"/>
      <c r="CH630" s="18"/>
      <c r="CI630" s="18"/>
      <c r="CJ630" s="18"/>
      <c r="CK630" s="18"/>
      <c r="CL630" s="18"/>
      <c r="CM630" s="18"/>
      <c r="CN630" s="18"/>
      <c r="CO630" s="18"/>
      <c r="CP630" s="18"/>
      <c r="CQ630" s="18"/>
      <c r="CR630" s="18"/>
      <c r="CS630" s="18"/>
      <c r="CT630" s="18"/>
      <c r="CU630" s="18"/>
      <c r="CV630" s="18"/>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c r="EL630" s="18"/>
      <c r="EM630" s="18"/>
      <c r="EN630" s="18"/>
      <c r="EO630" s="18"/>
      <c r="EP630" s="18"/>
      <c r="EQ630" s="18"/>
      <c r="ER630" s="18"/>
      <c r="ES630" s="18"/>
      <c r="ET630" s="18"/>
      <c r="EU630" s="18"/>
      <c r="EV630" s="18"/>
      <c r="EW630" s="18"/>
      <c r="EX630" s="18"/>
      <c r="EY630" s="18"/>
      <c r="EZ630" s="18"/>
      <c r="FA630" s="18"/>
      <c r="FB630" s="18"/>
      <c r="FC630" s="18"/>
      <c r="FD630" s="18"/>
      <c r="FE630" s="18"/>
      <c r="FF630" s="18"/>
      <c r="FG630" s="18"/>
      <c r="FH630" s="18"/>
      <c r="FI630" s="18"/>
      <c r="FJ630" s="18"/>
      <c r="FK630" s="18"/>
      <c r="FL630" s="18"/>
      <c r="FM630" s="18"/>
      <c r="FN630" s="18"/>
      <c r="FO630" s="18"/>
      <c r="FP630" s="18"/>
      <c r="FQ630" s="18"/>
      <c r="FR630" s="18"/>
      <c r="FS630" s="18"/>
      <c r="FT630" s="18"/>
      <c r="FU630" s="18"/>
    </row>
    <row r="631" spans="24:177" x14ac:dyDescent="0.2">
      <c r="X631" s="18"/>
      <c r="Y631" s="18"/>
      <c r="Z631" s="18"/>
      <c r="AA631" s="18"/>
      <c r="AB631" s="18"/>
      <c r="AC631" s="18"/>
      <c r="AD631" s="18"/>
      <c r="AE631" s="18"/>
      <c r="AF631" s="18"/>
      <c r="AG631" s="18"/>
      <c r="AH631" s="18"/>
      <c r="AI631" s="18"/>
      <c r="AJ631" s="18"/>
      <c r="AK631" s="18"/>
      <c r="AL631" s="18"/>
      <c r="AM631" s="18"/>
      <c r="AN631" s="18"/>
      <c r="AO631" s="18"/>
      <c r="AP631" s="18"/>
      <c r="AQ631" s="18"/>
      <c r="AR631" s="18"/>
      <c r="AS631" s="18"/>
      <c r="AT631" s="18"/>
      <c r="AU631" s="18"/>
      <c r="AV631" s="18"/>
      <c r="AW631" s="18"/>
      <c r="AX631" s="18"/>
      <c r="AY631" s="18"/>
      <c r="AZ631" s="18"/>
      <c r="BA631" s="18"/>
      <c r="BB631" s="18"/>
      <c r="BC631" s="18"/>
      <c r="BD631" s="18"/>
      <c r="BE631" s="18"/>
      <c r="BF631" s="18"/>
      <c r="BG631" s="18"/>
      <c r="BH631" s="18"/>
      <c r="BI631" s="18"/>
      <c r="BJ631" s="18"/>
      <c r="BK631" s="18"/>
      <c r="BL631" s="18"/>
      <c r="BM631" s="18"/>
      <c r="BN631" s="18"/>
      <c r="BO631" s="18"/>
      <c r="BP631" s="18"/>
      <c r="BQ631" s="18"/>
      <c r="BR631" s="18"/>
      <c r="BS631" s="18"/>
      <c r="BT631" s="18"/>
      <c r="BU631" s="18"/>
      <c r="BV631" s="18"/>
      <c r="BW631" s="18"/>
      <c r="BX631" s="18"/>
      <c r="BY631" s="18"/>
      <c r="BZ631" s="18"/>
      <c r="CA631" s="18"/>
      <c r="CB631" s="18"/>
      <c r="CC631" s="18"/>
      <c r="CD631" s="18"/>
      <c r="CE631" s="18"/>
      <c r="CF631" s="18"/>
      <c r="CG631" s="18"/>
      <c r="CH631" s="18"/>
      <c r="CI631" s="18"/>
      <c r="CJ631" s="18"/>
      <c r="CK631" s="18"/>
      <c r="CL631" s="18"/>
      <c r="CM631" s="18"/>
      <c r="CN631" s="18"/>
      <c r="CO631" s="18"/>
      <c r="CP631" s="18"/>
      <c r="CQ631" s="18"/>
      <c r="CR631" s="18"/>
      <c r="CS631" s="18"/>
      <c r="CT631" s="18"/>
      <c r="CU631" s="18"/>
      <c r="CV631" s="18"/>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c r="EL631" s="18"/>
      <c r="EM631" s="18"/>
      <c r="EN631" s="18"/>
      <c r="EO631" s="18"/>
      <c r="EP631" s="18"/>
      <c r="EQ631" s="18"/>
      <c r="ER631" s="18"/>
      <c r="ES631" s="18"/>
      <c r="ET631" s="18"/>
      <c r="EU631" s="18"/>
      <c r="EV631" s="18"/>
      <c r="EW631" s="18"/>
      <c r="EX631" s="18"/>
      <c r="EY631" s="18"/>
      <c r="EZ631" s="18"/>
      <c r="FA631" s="18"/>
      <c r="FB631" s="18"/>
      <c r="FC631" s="18"/>
      <c r="FD631" s="18"/>
      <c r="FE631" s="18"/>
      <c r="FF631" s="18"/>
      <c r="FG631" s="18"/>
      <c r="FH631" s="18"/>
      <c r="FI631" s="18"/>
      <c r="FJ631" s="18"/>
      <c r="FK631" s="18"/>
      <c r="FL631" s="18"/>
      <c r="FM631" s="18"/>
      <c r="FN631" s="18"/>
      <c r="FO631" s="18"/>
      <c r="FP631" s="18"/>
      <c r="FQ631" s="18"/>
      <c r="FR631" s="18"/>
      <c r="FS631" s="18"/>
      <c r="FT631" s="18"/>
      <c r="FU631" s="18"/>
    </row>
    <row r="632" spans="24:177" x14ac:dyDescent="0.2">
      <c r="X632" s="18"/>
      <c r="Y632" s="18"/>
      <c r="Z632" s="18"/>
      <c r="AA632" s="18"/>
      <c r="AB632" s="18"/>
      <c r="AC632" s="18"/>
      <c r="AD632" s="18"/>
      <c r="AE632" s="18"/>
      <c r="AF632" s="18"/>
      <c r="AG632" s="18"/>
      <c r="AH632" s="18"/>
      <c r="AI632" s="18"/>
      <c r="AJ632" s="18"/>
      <c r="AK632" s="18"/>
      <c r="AL632" s="18"/>
      <c r="AM632" s="18"/>
      <c r="AN632" s="18"/>
      <c r="AO632" s="18"/>
      <c r="AP632" s="18"/>
      <c r="AQ632" s="18"/>
      <c r="AR632" s="18"/>
      <c r="AS632" s="18"/>
      <c r="AT632" s="18"/>
      <c r="AU632" s="18"/>
      <c r="AV632" s="18"/>
      <c r="AW632" s="18"/>
      <c r="AX632" s="18"/>
      <c r="AY632" s="18"/>
      <c r="AZ632" s="18"/>
      <c r="BA632" s="18"/>
      <c r="BB632" s="18"/>
      <c r="BC632" s="18"/>
      <c r="BD632" s="18"/>
      <c r="BE632" s="18"/>
      <c r="BF632" s="18"/>
      <c r="BG632" s="18"/>
      <c r="BH632" s="18"/>
      <c r="BI632" s="18"/>
      <c r="BJ632" s="18"/>
      <c r="BK632" s="18"/>
      <c r="BL632" s="18"/>
      <c r="BM632" s="18"/>
      <c r="BN632" s="18"/>
      <c r="BO632" s="18"/>
      <c r="BP632" s="18"/>
      <c r="BQ632" s="18"/>
      <c r="BR632" s="18"/>
      <c r="BS632" s="18"/>
      <c r="BT632" s="18"/>
      <c r="BU632" s="18"/>
      <c r="BV632" s="18"/>
      <c r="BW632" s="18"/>
      <c r="BX632" s="18"/>
      <c r="BY632" s="18"/>
      <c r="BZ632" s="18"/>
      <c r="CA632" s="18"/>
      <c r="CB632" s="18"/>
      <c r="CC632" s="18"/>
      <c r="CD632" s="18"/>
      <c r="CE632" s="18"/>
      <c r="CF632" s="18"/>
      <c r="CG632" s="18"/>
      <c r="CH632" s="18"/>
      <c r="CI632" s="18"/>
      <c r="CJ632" s="18"/>
      <c r="CK632" s="18"/>
      <c r="CL632" s="18"/>
      <c r="CM632" s="18"/>
      <c r="CN632" s="18"/>
      <c r="CO632" s="18"/>
      <c r="CP632" s="18"/>
      <c r="CQ632" s="18"/>
      <c r="CR632" s="18"/>
      <c r="CS632" s="18"/>
      <c r="CT632" s="18"/>
      <c r="CU632" s="18"/>
      <c r="CV632" s="18"/>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c r="DU632" s="18"/>
      <c r="DV632" s="18"/>
      <c r="DW632" s="18"/>
      <c r="DX632" s="18"/>
      <c r="DY632" s="18"/>
      <c r="DZ632" s="18"/>
      <c r="EA632" s="18"/>
      <c r="EB632" s="18"/>
      <c r="EC632" s="18"/>
      <c r="ED632" s="18"/>
      <c r="EE632" s="18"/>
      <c r="EF632" s="18"/>
      <c r="EG632" s="18"/>
      <c r="EH632" s="18"/>
      <c r="EI632" s="18"/>
      <c r="EJ632" s="18"/>
      <c r="EK632" s="18"/>
      <c r="EL632" s="18"/>
      <c r="EM632" s="18"/>
      <c r="EN632" s="18"/>
      <c r="EO632" s="18"/>
      <c r="EP632" s="18"/>
      <c r="EQ632" s="18"/>
      <c r="ER632" s="18"/>
      <c r="ES632" s="18"/>
      <c r="ET632" s="18"/>
      <c r="EU632" s="18"/>
      <c r="EV632" s="18"/>
      <c r="EW632" s="18"/>
      <c r="EX632" s="18"/>
      <c r="EY632" s="18"/>
      <c r="EZ632" s="18"/>
      <c r="FA632" s="18"/>
      <c r="FB632" s="18"/>
      <c r="FC632" s="18"/>
      <c r="FD632" s="18"/>
      <c r="FE632" s="18"/>
      <c r="FF632" s="18"/>
      <c r="FG632" s="18"/>
      <c r="FH632" s="18"/>
      <c r="FI632" s="18"/>
      <c r="FJ632" s="18"/>
      <c r="FK632" s="18"/>
      <c r="FL632" s="18"/>
      <c r="FM632" s="18"/>
      <c r="FN632" s="18"/>
      <c r="FO632" s="18"/>
      <c r="FP632" s="18"/>
      <c r="FQ632" s="18"/>
      <c r="FR632" s="18"/>
      <c r="FS632" s="18"/>
      <c r="FT632" s="18"/>
      <c r="FU632" s="18"/>
    </row>
    <row r="633" spans="24:177" x14ac:dyDescent="0.2">
      <c r="X633" s="18"/>
      <c r="Y633" s="18"/>
      <c r="Z633" s="18"/>
      <c r="AA633" s="18"/>
      <c r="AB633" s="18"/>
      <c r="AC633" s="18"/>
      <c r="AD633" s="18"/>
      <c r="AE633" s="18"/>
      <c r="AF633" s="18"/>
      <c r="AG633" s="18"/>
      <c r="AH633" s="18"/>
      <c r="AI633" s="18"/>
      <c r="AJ633" s="18"/>
      <c r="AK633" s="18"/>
      <c r="AL633" s="18"/>
      <c r="AM633" s="18"/>
      <c r="AN633" s="18"/>
      <c r="AO633" s="18"/>
      <c r="AP633" s="18"/>
      <c r="AQ633" s="18"/>
      <c r="AR633" s="18"/>
      <c r="AS633" s="18"/>
      <c r="AT633" s="18"/>
      <c r="AU633" s="18"/>
      <c r="AV633" s="18"/>
      <c r="AW633" s="18"/>
      <c r="AX633" s="18"/>
      <c r="AY633" s="18"/>
      <c r="AZ633" s="18"/>
      <c r="BA633" s="18"/>
      <c r="BB633" s="18"/>
      <c r="BC633" s="18"/>
      <c r="BD633" s="18"/>
      <c r="BE633" s="18"/>
      <c r="BF633" s="18"/>
      <c r="BG633" s="18"/>
      <c r="BH633" s="18"/>
      <c r="BI633" s="18"/>
      <c r="BJ633" s="18"/>
      <c r="BK633" s="18"/>
      <c r="BL633" s="18"/>
      <c r="BM633" s="18"/>
      <c r="BN633" s="18"/>
      <c r="BO633" s="18"/>
      <c r="BP633" s="18"/>
      <c r="BQ633" s="18"/>
      <c r="BR633" s="18"/>
      <c r="BS633" s="18"/>
      <c r="BT633" s="18"/>
      <c r="BU633" s="18"/>
      <c r="BV633" s="18"/>
      <c r="BW633" s="18"/>
      <c r="BX633" s="18"/>
      <c r="BY633" s="18"/>
      <c r="BZ633" s="18"/>
      <c r="CA633" s="18"/>
      <c r="CB633" s="18"/>
      <c r="CC633" s="18"/>
      <c r="CD633" s="18"/>
      <c r="CE633" s="18"/>
      <c r="CF633" s="18"/>
      <c r="CG633" s="18"/>
      <c r="CH633" s="18"/>
      <c r="CI633" s="18"/>
      <c r="CJ633" s="18"/>
      <c r="CK633" s="18"/>
      <c r="CL633" s="18"/>
      <c r="CM633" s="18"/>
      <c r="CN633" s="18"/>
      <c r="CO633" s="18"/>
      <c r="CP633" s="18"/>
      <c r="CQ633" s="18"/>
      <c r="CR633" s="18"/>
      <c r="CS633" s="18"/>
      <c r="CT633" s="18"/>
      <c r="CU633" s="18"/>
      <c r="CV633" s="18"/>
      <c r="CW633" s="18"/>
      <c r="CX633" s="18"/>
      <c r="CY633" s="18"/>
      <c r="CZ633" s="18"/>
      <c r="DA633" s="18"/>
      <c r="DB633" s="18"/>
      <c r="DC633" s="18"/>
      <c r="DD633" s="18"/>
      <c r="DE633" s="18"/>
      <c r="DF633" s="18"/>
      <c r="DG633" s="18"/>
      <c r="DH633" s="18"/>
      <c r="DI633" s="18"/>
      <c r="DJ633" s="18"/>
      <c r="DK633" s="18"/>
      <c r="DL633" s="18"/>
      <c r="DM633" s="18"/>
      <c r="DN633" s="18"/>
      <c r="DO633" s="18"/>
      <c r="DP633" s="18"/>
      <c r="DQ633" s="18"/>
      <c r="DR633" s="18"/>
      <c r="DS633" s="18"/>
      <c r="DT633" s="18"/>
      <c r="DU633" s="18"/>
      <c r="DV633" s="18"/>
      <c r="DW633" s="18"/>
      <c r="DX633" s="18"/>
      <c r="DY633" s="18"/>
      <c r="DZ633" s="18"/>
      <c r="EA633" s="18"/>
      <c r="EB633" s="18"/>
      <c r="EC633" s="18"/>
      <c r="ED633" s="18"/>
      <c r="EE633" s="18"/>
      <c r="EF633" s="18"/>
      <c r="EG633" s="18"/>
      <c r="EH633" s="18"/>
      <c r="EI633" s="18"/>
      <c r="EJ633" s="18"/>
      <c r="EK633" s="18"/>
      <c r="EL633" s="18"/>
      <c r="EM633" s="18"/>
      <c r="EN633" s="18"/>
      <c r="EO633" s="18"/>
      <c r="EP633" s="18"/>
      <c r="EQ633" s="18"/>
      <c r="ER633" s="18"/>
      <c r="ES633" s="18"/>
      <c r="ET633" s="18"/>
      <c r="EU633" s="18"/>
      <c r="EV633" s="18"/>
      <c r="EW633" s="18"/>
      <c r="EX633" s="18"/>
      <c r="EY633" s="18"/>
      <c r="EZ633" s="18"/>
      <c r="FA633" s="18"/>
      <c r="FB633" s="18"/>
      <c r="FC633" s="18"/>
      <c r="FD633" s="18"/>
      <c r="FE633" s="18"/>
      <c r="FF633" s="18"/>
      <c r="FG633" s="18"/>
      <c r="FH633" s="18"/>
      <c r="FI633" s="18"/>
      <c r="FJ633" s="18"/>
      <c r="FK633" s="18"/>
      <c r="FL633" s="18"/>
      <c r="FM633" s="18"/>
      <c r="FN633" s="18"/>
      <c r="FO633" s="18"/>
      <c r="FP633" s="18"/>
      <c r="FQ633" s="18"/>
      <c r="FR633" s="18"/>
      <c r="FS633" s="18"/>
      <c r="FT633" s="18"/>
      <c r="FU633" s="18"/>
    </row>
    <row r="634" spans="24:177" x14ac:dyDescent="0.2">
      <c r="X634" s="18"/>
      <c r="Y634" s="18"/>
      <c r="Z634" s="18"/>
      <c r="AA634" s="18"/>
      <c r="AB634" s="18"/>
      <c r="AC634" s="18"/>
      <c r="AD634" s="18"/>
      <c r="AE634" s="18"/>
      <c r="AF634" s="18"/>
      <c r="AG634" s="18"/>
      <c r="AH634" s="18"/>
      <c r="AI634" s="18"/>
      <c r="AJ634" s="18"/>
      <c r="AK634" s="18"/>
      <c r="AL634" s="18"/>
      <c r="AM634" s="18"/>
      <c r="AN634" s="18"/>
      <c r="AO634" s="18"/>
      <c r="AP634" s="18"/>
      <c r="AQ634" s="18"/>
      <c r="AR634" s="18"/>
      <c r="AS634" s="18"/>
      <c r="AT634" s="18"/>
      <c r="AU634" s="18"/>
      <c r="AV634" s="18"/>
      <c r="AW634" s="18"/>
      <c r="AX634" s="18"/>
      <c r="AY634" s="18"/>
      <c r="AZ634" s="18"/>
      <c r="BA634" s="18"/>
      <c r="BB634" s="18"/>
      <c r="BC634" s="18"/>
      <c r="BD634" s="18"/>
      <c r="BE634" s="18"/>
      <c r="BF634" s="18"/>
      <c r="BG634" s="18"/>
      <c r="BH634" s="18"/>
      <c r="BI634" s="18"/>
      <c r="BJ634" s="18"/>
      <c r="BK634" s="18"/>
      <c r="BL634" s="18"/>
      <c r="BM634" s="18"/>
      <c r="BN634" s="18"/>
      <c r="BO634" s="18"/>
      <c r="BP634" s="18"/>
      <c r="BQ634" s="18"/>
      <c r="BR634" s="18"/>
      <c r="BS634" s="18"/>
      <c r="BT634" s="18"/>
      <c r="BU634" s="18"/>
      <c r="BV634" s="18"/>
      <c r="BW634" s="18"/>
      <c r="BX634" s="18"/>
      <c r="BY634" s="18"/>
      <c r="BZ634" s="18"/>
      <c r="CA634" s="18"/>
      <c r="CB634" s="18"/>
      <c r="CC634" s="18"/>
      <c r="CD634" s="18"/>
      <c r="CE634" s="18"/>
      <c r="CF634" s="18"/>
      <c r="CG634" s="18"/>
      <c r="CH634" s="18"/>
      <c r="CI634" s="18"/>
      <c r="CJ634" s="18"/>
      <c r="CK634" s="18"/>
      <c r="CL634" s="18"/>
      <c r="CM634" s="18"/>
      <c r="CN634" s="18"/>
      <c r="CO634" s="18"/>
      <c r="CP634" s="18"/>
      <c r="CQ634" s="18"/>
      <c r="CR634" s="18"/>
      <c r="CS634" s="18"/>
      <c r="CT634" s="18"/>
      <c r="CU634" s="18"/>
      <c r="CV634" s="18"/>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c r="DU634" s="18"/>
      <c r="DV634" s="18"/>
      <c r="DW634" s="18"/>
      <c r="DX634" s="18"/>
      <c r="DY634" s="18"/>
      <c r="DZ634" s="18"/>
      <c r="EA634" s="18"/>
      <c r="EB634" s="18"/>
      <c r="EC634" s="18"/>
      <c r="ED634" s="18"/>
      <c r="EE634" s="18"/>
      <c r="EF634" s="18"/>
      <c r="EG634" s="18"/>
      <c r="EH634" s="18"/>
      <c r="EI634" s="18"/>
      <c r="EJ634" s="18"/>
      <c r="EK634" s="18"/>
      <c r="EL634" s="18"/>
      <c r="EM634" s="18"/>
      <c r="EN634" s="18"/>
      <c r="EO634" s="18"/>
      <c r="EP634" s="18"/>
      <c r="EQ634" s="18"/>
      <c r="ER634" s="18"/>
      <c r="ES634" s="18"/>
      <c r="ET634" s="18"/>
      <c r="EU634" s="18"/>
      <c r="EV634" s="18"/>
      <c r="EW634" s="18"/>
      <c r="EX634" s="18"/>
      <c r="EY634" s="18"/>
      <c r="EZ634" s="18"/>
      <c r="FA634" s="18"/>
      <c r="FB634" s="18"/>
      <c r="FC634" s="18"/>
      <c r="FD634" s="18"/>
      <c r="FE634" s="18"/>
      <c r="FF634" s="18"/>
      <c r="FG634" s="18"/>
      <c r="FH634" s="18"/>
      <c r="FI634" s="18"/>
      <c r="FJ634" s="18"/>
      <c r="FK634" s="18"/>
      <c r="FL634" s="18"/>
      <c r="FM634" s="18"/>
      <c r="FN634" s="18"/>
      <c r="FO634" s="18"/>
      <c r="FP634" s="18"/>
      <c r="FQ634" s="18"/>
      <c r="FR634" s="18"/>
      <c r="FS634" s="18"/>
      <c r="FT634" s="18"/>
      <c r="FU634" s="18"/>
    </row>
    <row r="635" spans="24:177" x14ac:dyDescent="0.2">
      <c r="X635" s="18"/>
      <c r="Y635" s="18"/>
      <c r="Z635" s="18"/>
      <c r="AA635" s="18"/>
      <c r="AB635" s="18"/>
      <c r="AC635" s="18"/>
      <c r="AD635" s="18"/>
      <c r="AE635" s="18"/>
      <c r="AF635" s="18"/>
      <c r="AG635" s="18"/>
      <c r="AH635" s="18"/>
      <c r="AI635" s="18"/>
      <c r="AJ635" s="18"/>
      <c r="AK635" s="18"/>
      <c r="AL635" s="18"/>
      <c r="AM635" s="18"/>
      <c r="AN635" s="18"/>
      <c r="AO635" s="18"/>
      <c r="AP635" s="18"/>
      <c r="AQ635" s="18"/>
      <c r="AR635" s="18"/>
      <c r="AS635" s="18"/>
      <c r="AT635" s="18"/>
      <c r="AU635" s="18"/>
      <c r="AV635" s="18"/>
      <c r="AW635" s="18"/>
      <c r="AX635" s="18"/>
      <c r="AY635" s="18"/>
      <c r="AZ635" s="18"/>
      <c r="BA635" s="18"/>
      <c r="BB635" s="18"/>
      <c r="BC635" s="18"/>
      <c r="BD635" s="18"/>
      <c r="BE635" s="18"/>
      <c r="BF635" s="18"/>
      <c r="BG635" s="18"/>
      <c r="BH635" s="18"/>
      <c r="BI635" s="18"/>
      <c r="BJ635" s="18"/>
      <c r="BK635" s="18"/>
      <c r="BL635" s="18"/>
      <c r="BM635" s="18"/>
      <c r="BN635" s="18"/>
      <c r="BO635" s="18"/>
      <c r="BP635" s="18"/>
      <c r="BQ635" s="18"/>
      <c r="BR635" s="18"/>
      <c r="BS635" s="18"/>
      <c r="BT635" s="18"/>
      <c r="BU635" s="18"/>
      <c r="BV635" s="18"/>
      <c r="BW635" s="18"/>
      <c r="BX635" s="18"/>
      <c r="BY635" s="18"/>
      <c r="BZ635" s="18"/>
      <c r="CA635" s="18"/>
      <c r="CB635" s="18"/>
      <c r="CC635" s="18"/>
      <c r="CD635" s="18"/>
      <c r="CE635" s="18"/>
      <c r="CF635" s="18"/>
      <c r="CG635" s="18"/>
      <c r="CH635" s="18"/>
      <c r="CI635" s="18"/>
      <c r="CJ635" s="18"/>
      <c r="CK635" s="18"/>
      <c r="CL635" s="18"/>
      <c r="CM635" s="18"/>
      <c r="CN635" s="18"/>
      <c r="CO635" s="18"/>
      <c r="CP635" s="18"/>
      <c r="CQ635" s="18"/>
      <c r="CR635" s="18"/>
      <c r="CS635" s="18"/>
      <c r="CT635" s="18"/>
      <c r="CU635" s="18"/>
      <c r="CV635" s="18"/>
      <c r="CW635" s="18"/>
      <c r="CX635" s="18"/>
      <c r="CY635" s="18"/>
      <c r="CZ635" s="18"/>
      <c r="DA635" s="18"/>
      <c r="DB635" s="18"/>
      <c r="DC635" s="18"/>
      <c r="DD635" s="18"/>
      <c r="DE635" s="18"/>
      <c r="DF635" s="18"/>
      <c r="DG635" s="18"/>
      <c r="DH635" s="18"/>
      <c r="DI635" s="18"/>
      <c r="DJ635" s="18"/>
      <c r="DK635" s="18"/>
      <c r="DL635" s="18"/>
      <c r="DM635" s="18"/>
      <c r="DN635" s="18"/>
      <c r="DO635" s="18"/>
      <c r="DP635" s="18"/>
      <c r="DQ635" s="18"/>
      <c r="DR635" s="18"/>
      <c r="DS635" s="18"/>
      <c r="DT635" s="18"/>
      <c r="DU635" s="18"/>
      <c r="DV635" s="18"/>
      <c r="DW635" s="18"/>
      <c r="DX635" s="18"/>
      <c r="DY635" s="18"/>
      <c r="DZ635" s="18"/>
      <c r="EA635" s="18"/>
      <c r="EB635" s="18"/>
      <c r="EC635" s="18"/>
      <c r="ED635" s="18"/>
      <c r="EE635" s="18"/>
      <c r="EF635" s="18"/>
      <c r="EG635" s="18"/>
      <c r="EH635" s="18"/>
      <c r="EI635" s="18"/>
      <c r="EJ635" s="18"/>
      <c r="EK635" s="18"/>
      <c r="EL635" s="18"/>
      <c r="EM635" s="18"/>
      <c r="EN635" s="18"/>
      <c r="EO635" s="18"/>
      <c r="EP635" s="18"/>
      <c r="EQ635" s="18"/>
      <c r="ER635" s="18"/>
      <c r="ES635" s="18"/>
      <c r="ET635" s="18"/>
      <c r="EU635" s="18"/>
      <c r="EV635" s="18"/>
      <c r="EW635" s="18"/>
      <c r="EX635" s="18"/>
      <c r="EY635" s="18"/>
      <c r="EZ635" s="18"/>
      <c r="FA635" s="18"/>
      <c r="FB635" s="18"/>
      <c r="FC635" s="18"/>
      <c r="FD635" s="18"/>
      <c r="FE635" s="18"/>
      <c r="FF635" s="18"/>
      <c r="FG635" s="18"/>
      <c r="FH635" s="18"/>
      <c r="FI635" s="18"/>
      <c r="FJ635" s="18"/>
      <c r="FK635" s="18"/>
      <c r="FL635" s="18"/>
      <c r="FM635" s="18"/>
      <c r="FN635" s="18"/>
      <c r="FO635" s="18"/>
      <c r="FP635" s="18"/>
      <c r="FQ635" s="18"/>
      <c r="FR635" s="18"/>
      <c r="FS635" s="18"/>
      <c r="FT635" s="18"/>
      <c r="FU635" s="18"/>
    </row>
  </sheetData>
  <sheetProtection sheet="1" objects="1" scenarios="1" selectLockedCells="1" selectUnlockedCells="1"/>
  <customSheetViews>
    <customSheetView guid="{325B3107-F85D-43DA-9316-463FFF36DC26}" showRuler="0">
      <selection activeCell="C2" sqref="C2"/>
      <pageMargins left="0.75" right="0.75" top="1" bottom="1" header="0.5" footer="0.5"/>
      <headerFooter alignWithMargins="0"/>
    </customSheetView>
  </customSheetViews>
  <phoneticPr fontId="1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02"/>
  <sheetViews>
    <sheetView workbookViewId="0">
      <selection activeCell="F2" sqref="F2"/>
    </sheetView>
  </sheetViews>
  <sheetFormatPr defaultRowHeight="12.75" x14ac:dyDescent="0.2"/>
  <sheetData>
    <row r="1" spans="2:7" x14ac:dyDescent="0.2">
      <c r="B1" t="s">
        <v>0</v>
      </c>
      <c r="C1" s="22">
        <v>-1</v>
      </c>
      <c r="D1" s="22">
        <v>11</v>
      </c>
      <c r="G1" s="8"/>
    </row>
    <row r="2" spans="2:7" x14ac:dyDescent="0.2">
      <c r="B2" t="s">
        <v>1</v>
      </c>
      <c r="C2" s="22">
        <f>1.5003*C1-0.5874</f>
        <v>-2.0876999999999999</v>
      </c>
      <c r="D2" s="22">
        <f>1.5003*D1-0.5874</f>
        <v>15.915899999999999</v>
      </c>
      <c r="G2" s="8"/>
    </row>
    <row r="3" spans="2:7" x14ac:dyDescent="0.2">
      <c r="C3" s="22">
        <v>-1</v>
      </c>
      <c r="D3" s="22">
        <v>11</v>
      </c>
    </row>
    <row r="4" spans="2:7" x14ac:dyDescent="0.2">
      <c r="C4" s="22">
        <f>C2-4.69</f>
        <v>-6.7777000000000003</v>
      </c>
      <c r="D4" s="22">
        <f>D2-4.69</f>
        <v>11.225899999999999</v>
      </c>
    </row>
    <row r="5" spans="2:7" x14ac:dyDescent="0.2">
      <c r="C5" s="22">
        <v>-1</v>
      </c>
      <c r="D5" s="22">
        <v>11</v>
      </c>
    </row>
    <row r="6" spans="2:7" x14ac:dyDescent="0.2">
      <c r="C6" s="29">
        <f>C2+4.69</f>
        <v>2.6023000000000005</v>
      </c>
      <c r="D6" s="29">
        <f>D2+4.69</f>
        <v>20.605899999999998</v>
      </c>
      <c r="E6" s="9"/>
    </row>
    <row r="7" spans="2:7" x14ac:dyDescent="0.2">
      <c r="C7" s="22">
        <v>-1</v>
      </c>
      <c r="D7" s="22">
        <v>11</v>
      </c>
      <c r="E7" t="s">
        <v>14</v>
      </c>
    </row>
    <row r="8" spans="2:7" x14ac:dyDescent="0.2">
      <c r="C8">
        <f ca="1">samples!G58</f>
        <v>-0.61075506774301269</v>
      </c>
      <c r="D8">
        <f ca="1">samples!H58</f>
        <v>18.736913016311266</v>
      </c>
    </row>
    <row r="9" spans="2:7" x14ac:dyDescent="0.2">
      <c r="B9" t="s">
        <v>2</v>
      </c>
      <c r="C9" s="22">
        <v>-1</v>
      </c>
      <c r="D9" s="22">
        <v>11</v>
      </c>
      <c r="E9">
        <v>2</v>
      </c>
    </row>
    <row r="10" spans="2:7" x14ac:dyDescent="0.2">
      <c r="C10">
        <f>samples!L58</f>
        <v>0</v>
      </c>
      <c r="D10">
        <f>samples!M58</f>
        <v>0</v>
      </c>
    </row>
    <row r="11" spans="2:7" x14ac:dyDescent="0.2">
      <c r="B11">
        <v>16</v>
      </c>
      <c r="C11" s="22">
        <v>-1</v>
      </c>
      <c r="D11" s="22">
        <v>11</v>
      </c>
      <c r="E11">
        <v>3</v>
      </c>
    </row>
    <row r="12" spans="2:7" x14ac:dyDescent="0.2">
      <c r="C12">
        <f>samples!Q$58</f>
        <v>0</v>
      </c>
      <c r="D12">
        <f>samples!R$58</f>
        <v>0</v>
      </c>
    </row>
    <row r="13" spans="2:7" x14ac:dyDescent="0.2">
      <c r="B13">
        <v>18</v>
      </c>
      <c r="C13" s="22">
        <v>-1</v>
      </c>
      <c r="D13" s="22">
        <v>11</v>
      </c>
      <c r="E13">
        <v>4</v>
      </c>
      <c r="F13" s="13"/>
    </row>
    <row r="14" spans="2:7" x14ac:dyDescent="0.2">
      <c r="C14">
        <f>samples!V$58</f>
        <v>0</v>
      </c>
      <c r="D14">
        <f>samples!W$58</f>
        <v>0</v>
      </c>
      <c r="F14" s="13"/>
    </row>
    <row r="15" spans="2:7" x14ac:dyDescent="0.2">
      <c r="B15">
        <v>20</v>
      </c>
      <c r="C15" s="22">
        <v>-1</v>
      </c>
      <c r="D15" s="22">
        <v>11</v>
      </c>
      <c r="E15">
        <v>5</v>
      </c>
    </row>
    <row r="16" spans="2:7" x14ac:dyDescent="0.2">
      <c r="C16">
        <f>samples!AA$58</f>
        <v>0</v>
      </c>
      <c r="D16">
        <f>samples!AB$58</f>
        <v>0</v>
      </c>
    </row>
    <row r="18" spans="3:7" x14ac:dyDescent="0.2">
      <c r="C18" s="22"/>
      <c r="D18" s="22"/>
    </row>
    <row r="20" spans="3:7" x14ac:dyDescent="0.2">
      <c r="C20" s="22"/>
      <c r="D20" s="22"/>
    </row>
    <row r="22" spans="3:7" x14ac:dyDescent="0.2">
      <c r="C22" s="22"/>
      <c r="D22" s="22"/>
    </row>
    <row r="24" spans="3:7" x14ac:dyDescent="0.2">
      <c r="C24" s="22"/>
      <c r="D24" s="22"/>
    </row>
    <row r="26" spans="3:7" x14ac:dyDescent="0.2">
      <c r="C26" s="22"/>
      <c r="D26" s="22"/>
    </row>
    <row r="27" spans="3:7" x14ac:dyDescent="0.2">
      <c r="F27" s="22"/>
      <c r="G27" s="22"/>
    </row>
    <row r="28" spans="3:7" x14ac:dyDescent="0.2">
      <c r="C28" s="22"/>
      <c r="D28" s="22"/>
      <c r="F28" s="22"/>
      <c r="G28" s="22"/>
    </row>
    <row r="30" spans="3:7" x14ac:dyDescent="0.2">
      <c r="C30" s="22"/>
      <c r="D30" s="22"/>
    </row>
    <row r="32" spans="3:7" x14ac:dyDescent="0.2">
      <c r="C32" s="22"/>
      <c r="D32" s="22"/>
    </row>
    <row r="34" spans="3:4" x14ac:dyDescent="0.2">
      <c r="C34" s="22"/>
      <c r="D34" s="22"/>
    </row>
    <row r="36" spans="3:4" x14ac:dyDescent="0.2">
      <c r="C36" s="22"/>
      <c r="D36" s="22"/>
    </row>
    <row r="38" spans="3:4" x14ac:dyDescent="0.2">
      <c r="C38" s="22"/>
      <c r="D38" s="22"/>
    </row>
    <row r="40" spans="3:4" x14ac:dyDescent="0.2">
      <c r="C40" s="22"/>
      <c r="D40" s="22"/>
    </row>
    <row r="42" spans="3:4" x14ac:dyDescent="0.2">
      <c r="C42" s="22"/>
      <c r="D42" s="22"/>
    </row>
    <row r="44" spans="3:4" x14ac:dyDescent="0.2">
      <c r="C44" s="22"/>
      <c r="D44" s="22"/>
    </row>
    <row r="46" spans="3:4" x14ac:dyDescent="0.2">
      <c r="C46" s="22"/>
      <c r="D46" s="22"/>
    </row>
    <row r="48" spans="3:4" x14ac:dyDescent="0.2">
      <c r="C48" s="22"/>
      <c r="D48" s="22"/>
    </row>
    <row r="50" spans="2:4" x14ac:dyDescent="0.2">
      <c r="C50" s="22"/>
      <c r="D50" s="22"/>
    </row>
    <row r="52" spans="2:4" x14ac:dyDescent="0.2">
      <c r="C52" s="22"/>
      <c r="D52" s="22"/>
    </row>
    <row r="54" spans="2:4" x14ac:dyDescent="0.2">
      <c r="C54" s="22"/>
      <c r="D54" s="22"/>
    </row>
    <row r="56" spans="2:4" x14ac:dyDescent="0.2">
      <c r="C56" s="22"/>
      <c r="D56" s="22"/>
    </row>
    <row r="58" spans="2:4" x14ac:dyDescent="0.2">
      <c r="C58" s="22"/>
      <c r="D58" s="22"/>
    </row>
    <row r="60" spans="2:4" x14ac:dyDescent="0.2">
      <c r="B60" s="18"/>
      <c r="C60" s="22"/>
      <c r="D60" s="22"/>
    </row>
    <row r="62" spans="2:4" x14ac:dyDescent="0.2">
      <c r="C62" s="22"/>
      <c r="D62" s="22"/>
    </row>
    <row r="64" spans="2:4" x14ac:dyDescent="0.2">
      <c r="C64" s="22"/>
      <c r="D64" s="22"/>
    </row>
    <row r="66" spans="3:4" x14ac:dyDescent="0.2">
      <c r="C66" s="22"/>
      <c r="D66" s="22"/>
    </row>
    <row r="67" spans="3:4" x14ac:dyDescent="0.2">
      <c r="C67" s="27"/>
      <c r="D67" s="27"/>
    </row>
    <row r="68" spans="3:4" x14ac:dyDescent="0.2">
      <c r="C68" s="27"/>
      <c r="D68" s="27"/>
    </row>
    <row r="69" spans="3:4" x14ac:dyDescent="0.2">
      <c r="C69" s="27"/>
      <c r="D69" s="27"/>
    </row>
    <row r="70" spans="3:4" x14ac:dyDescent="0.2">
      <c r="C70" s="27"/>
      <c r="D70" s="27"/>
    </row>
    <row r="71" spans="3:4" x14ac:dyDescent="0.2">
      <c r="C71" s="27"/>
      <c r="D71" s="27"/>
    </row>
    <row r="72" spans="3:4" x14ac:dyDescent="0.2">
      <c r="C72" s="27"/>
      <c r="D72" s="27"/>
    </row>
    <row r="73" spans="3:4" x14ac:dyDescent="0.2">
      <c r="C73" s="27"/>
      <c r="D73" s="27"/>
    </row>
    <row r="74" spans="3:4" x14ac:dyDescent="0.2">
      <c r="C74" s="27"/>
      <c r="D74" s="27"/>
    </row>
    <row r="75" spans="3:4" x14ac:dyDescent="0.2">
      <c r="C75" s="27"/>
      <c r="D75" s="27"/>
    </row>
    <row r="76" spans="3:4" x14ac:dyDescent="0.2">
      <c r="C76" s="27"/>
      <c r="D76" s="27"/>
    </row>
    <row r="77" spans="3:4" x14ac:dyDescent="0.2">
      <c r="C77" s="27"/>
      <c r="D77" s="27"/>
    </row>
    <row r="78" spans="3:4" x14ac:dyDescent="0.2">
      <c r="C78" s="27"/>
      <c r="D78" s="27"/>
    </row>
    <row r="79" spans="3:4" x14ac:dyDescent="0.2">
      <c r="C79" s="27"/>
      <c r="D79" s="27"/>
    </row>
    <row r="80" spans="3:4" x14ac:dyDescent="0.2">
      <c r="C80" s="27"/>
      <c r="D80" s="27"/>
    </row>
    <row r="81" spans="3:4" x14ac:dyDescent="0.2">
      <c r="C81" s="27"/>
      <c r="D81" s="27"/>
    </row>
    <row r="82" spans="3:4" x14ac:dyDescent="0.2">
      <c r="C82" s="27"/>
      <c r="D82" s="27"/>
    </row>
    <row r="83" spans="3:4" x14ac:dyDescent="0.2">
      <c r="C83" s="27"/>
      <c r="D83" s="27"/>
    </row>
    <row r="84" spans="3:4" x14ac:dyDescent="0.2">
      <c r="C84" s="27"/>
      <c r="D84" s="27"/>
    </row>
    <row r="85" spans="3:4" x14ac:dyDescent="0.2">
      <c r="C85" s="27"/>
      <c r="D85" s="27"/>
    </row>
    <row r="86" spans="3:4" x14ac:dyDescent="0.2">
      <c r="C86" s="27"/>
      <c r="D86" s="27"/>
    </row>
    <row r="87" spans="3:4" x14ac:dyDescent="0.2">
      <c r="C87" s="27"/>
      <c r="D87" s="27"/>
    </row>
    <row r="88" spans="3:4" x14ac:dyDescent="0.2">
      <c r="C88" s="27"/>
      <c r="D88" s="27"/>
    </row>
    <row r="89" spans="3:4" x14ac:dyDescent="0.2">
      <c r="C89" s="27"/>
      <c r="D89" s="27"/>
    </row>
    <row r="90" spans="3:4" x14ac:dyDescent="0.2">
      <c r="C90" s="27"/>
      <c r="D90" s="27"/>
    </row>
    <row r="91" spans="3:4" x14ac:dyDescent="0.2">
      <c r="C91" s="27"/>
      <c r="D91" s="27"/>
    </row>
    <row r="92" spans="3:4" x14ac:dyDescent="0.2">
      <c r="C92" s="27"/>
      <c r="D92" s="27"/>
    </row>
    <row r="93" spans="3:4" x14ac:dyDescent="0.2">
      <c r="C93" s="27"/>
      <c r="D93" s="27"/>
    </row>
    <row r="94" spans="3:4" x14ac:dyDescent="0.2">
      <c r="C94" s="27"/>
      <c r="D94" s="27"/>
    </row>
    <row r="95" spans="3:4" x14ac:dyDescent="0.2">
      <c r="C95" s="27"/>
      <c r="D95" s="27"/>
    </row>
    <row r="96" spans="3:4" x14ac:dyDescent="0.2">
      <c r="C96" s="27"/>
      <c r="D96" s="27"/>
    </row>
    <row r="97" spans="3:4" x14ac:dyDescent="0.2">
      <c r="C97" s="27"/>
      <c r="D97" s="27"/>
    </row>
    <row r="98" spans="3:4" x14ac:dyDescent="0.2">
      <c r="C98" s="27"/>
      <c r="D98" s="27"/>
    </row>
    <row r="99" spans="3:4" x14ac:dyDescent="0.2">
      <c r="C99" s="27"/>
      <c r="D99" s="27"/>
    </row>
    <row r="100" spans="3:4" x14ac:dyDescent="0.2">
      <c r="C100" s="27"/>
      <c r="D100" s="27"/>
    </row>
    <row r="101" spans="3:4" x14ac:dyDescent="0.2">
      <c r="C101" s="27"/>
      <c r="D101" s="27"/>
    </row>
    <row r="102" spans="3:4" x14ac:dyDescent="0.2">
      <c r="C102" s="27"/>
      <c r="D102" s="27"/>
    </row>
    <row r="103" spans="3:4" x14ac:dyDescent="0.2">
      <c r="C103" s="27"/>
      <c r="D103" s="27"/>
    </row>
    <row r="104" spans="3:4" x14ac:dyDescent="0.2">
      <c r="C104" s="27"/>
      <c r="D104" s="27"/>
    </row>
    <row r="105" spans="3:4" x14ac:dyDescent="0.2">
      <c r="C105" s="27"/>
      <c r="D105" s="27"/>
    </row>
    <row r="106" spans="3:4" x14ac:dyDescent="0.2">
      <c r="C106" s="27"/>
      <c r="D106" s="27"/>
    </row>
    <row r="107" spans="3:4" x14ac:dyDescent="0.2">
      <c r="C107" s="27"/>
      <c r="D107" s="27"/>
    </row>
    <row r="108" spans="3:4" x14ac:dyDescent="0.2">
      <c r="C108" s="27"/>
      <c r="D108" s="27"/>
    </row>
    <row r="109" spans="3:4" x14ac:dyDescent="0.2">
      <c r="C109" s="27"/>
      <c r="D109" s="27"/>
    </row>
    <row r="110" spans="3:4" x14ac:dyDescent="0.2">
      <c r="C110" s="27"/>
      <c r="D110" s="27"/>
    </row>
    <row r="111" spans="3:4" x14ac:dyDescent="0.2">
      <c r="C111" s="27"/>
      <c r="D111" s="27"/>
    </row>
    <row r="112" spans="3:4" x14ac:dyDescent="0.2">
      <c r="C112" s="27"/>
      <c r="D112" s="27"/>
    </row>
    <row r="113" spans="3:4" x14ac:dyDescent="0.2">
      <c r="C113" s="27"/>
      <c r="D113" s="27"/>
    </row>
    <row r="114" spans="3:4" x14ac:dyDescent="0.2">
      <c r="C114" s="27"/>
      <c r="D114" s="27"/>
    </row>
    <row r="115" spans="3:4" x14ac:dyDescent="0.2">
      <c r="C115" s="27"/>
      <c r="D115" s="27"/>
    </row>
    <row r="116" spans="3:4" x14ac:dyDescent="0.2">
      <c r="C116" s="27"/>
      <c r="D116" s="27"/>
    </row>
    <row r="117" spans="3:4" x14ac:dyDescent="0.2">
      <c r="C117" s="27"/>
      <c r="D117" s="27"/>
    </row>
    <row r="118" spans="3:4" x14ac:dyDescent="0.2">
      <c r="C118" s="27"/>
      <c r="D118" s="27"/>
    </row>
    <row r="119" spans="3:4" x14ac:dyDescent="0.2">
      <c r="C119" s="27"/>
      <c r="D119" s="27"/>
    </row>
    <row r="120" spans="3:4" x14ac:dyDescent="0.2">
      <c r="C120" s="27"/>
      <c r="D120" s="27"/>
    </row>
    <row r="121" spans="3:4" x14ac:dyDescent="0.2">
      <c r="C121" s="27"/>
      <c r="D121" s="27"/>
    </row>
    <row r="122" spans="3:4" x14ac:dyDescent="0.2">
      <c r="C122" s="27"/>
      <c r="D122" s="27"/>
    </row>
    <row r="123" spans="3:4" x14ac:dyDescent="0.2">
      <c r="C123" s="27"/>
      <c r="D123" s="27"/>
    </row>
    <row r="124" spans="3:4" x14ac:dyDescent="0.2">
      <c r="C124" s="27"/>
      <c r="D124" s="27"/>
    </row>
    <row r="125" spans="3:4" x14ac:dyDescent="0.2">
      <c r="C125" s="27"/>
      <c r="D125" s="27"/>
    </row>
    <row r="126" spans="3:4" x14ac:dyDescent="0.2">
      <c r="C126" s="27"/>
      <c r="D126" s="27"/>
    </row>
    <row r="127" spans="3:4" x14ac:dyDescent="0.2">
      <c r="C127" s="27"/>
      <c r="D127" s="27"/>
    </row>
    <row r="128" spans="3:4" x14ac:dyDescent="0.2">
      <c r="C128" s="27"/>
      <c r="D128" s="27"/>
    </row>
    <row r="129" spans="3:4" x14ac:dyDescent="0.2">
      <c r="C129" s="27"/>
      <c r="D129" s="27"/>
    </row>
    <row r="130" spans="3:4" x14ac:dyDescent="0.2">
      <c r="C130" s="27"/>
      <c r="D130" s="27"/>
    </row>
    <row r="131" spans="3:4" x14ac:dyDescent="0.2">
      <c r="C131" s="27"/>
      <c r="D131" s="27"/>
    </row>
    <row r="132" spans="3:4" x14ac:dyDescent="0.2">
      <c r="C132" s="27"/>
      <c r="D132" s="27"/>
    </row>
    <row r="133" spans="3:4" x14ac:dyDescent="0.2">
      <c r="C133" s="27"/>
      <c r="D133" s="27"/>
    </row>
    <row r="134" spans="3:4" x14ac:dyDescent="0.2">
      <c r="C134" s="27"/>
      <c r="D134" s="27"/>
    </row>
    <row r="135" spans="3:4" x14ac:dyDescent="0.2">
      <c r="C135" s="27"/>
      <c r="D135" s="27"/>
    </row>
    <row r="136" spans="3:4" x14ac:dyDescent="0.2">
      <c r="C136" s="27"/>
      <c r="D136" s="27"/>
    </row>
    <row r="137" spans="3:4" x14ac:dyDescent="0.2">
      <c r="C137" s="27"/>
      <c r="D137" s="27"/>
    </row>
    <row r="138" spans="3:4" x14ac:dyDescent="0.2">
      <c r="C138" s="27"/>
      <c r="D138" s="27"/>
    </row>
    <row r="139" spans="3:4" x14ac:dyDescent="0.2">
      <c r="C139" s="27"/>
      <c r="D139" s="27"/>
    </row>
    <row r="140" spans="3:4" x14ac:dyDescent="0.2">
      <c r="C140" s="27"/>
      <c r="D140" s="27"/>
    </row>
    <row r="141" spans="3:4" x14ac:dyDescent="0.2">
      <c r="C141" s="27"/>
      <c r="D141" s="27"/>
    </row>
    <row r="142" spans="3:4" x14ac:dyDescent="0.2">
      <c r="C142" s="26"/>
      <c r="D142" s="26"/>
    </row>
    <row r="143" spans="3:4" x14ac:dyDescent="0.2">
      <c r="C143" s="27"/>
      <c r="D143" s="27"/>
    </row>
    <row r="144" spans="3:4" x14ac:dyDescent="0.2">
      <c r="C144" s="26"/>
      <c r="D144" s="26"/>
    </row>
    <row r="145" spans="1:4" x14ac:dyDescent="0.2">
      <c r="C145" s="27"/>
      <c r="D145" s="27"/>
    </row>
    <row r="146" spans="1:4" x14ac:dyDescent="0.2">
      <c r="C146" s="26"/>
      <c r="D146" s="26"/>
    </row>
    <row r="147" spans="1:4" x14ac:dyDescent="0.2">
      <c r="C147" s="27"/>
      <c r="D147" s="27"/>
    </row>
    <row r="148" spans="1:4" x14ac:dyDescent="0.2">
      <c r="C148" s="26"/>
      <c r="D148" s="26"/>
    </row>
    <row r="149" spans="1:4" x14ac:dyDescent="0.2">
      <c r="C149" s="27"/>
      <c r="D149" s="27"/>
    </row>
    <row r="150" spans="1:4" x14ac:dyDescent="0.2">
      <c r="C150" s="29"/>
      <c r="D150" s="29"/>
    </row>
    <row r="151" spans="1:4" x14ac:dyDescent="0.2">
      <c r="C151" s="27"/>
      <c r="D151" s="27"/>
    </row>
    <row r="152" spans="1:4" x14ac:dyDescent="0.2">
      <c r="C152" s="26"/>
      <c r="D152" s="26"/>
    </row>
    <row r="153" spans="1:4" x14ac:dyDescent="0.2">
      <c r="C153" s="27"/>
      <c r="D153" s="27"/>
    </row>
    <row r="154" spans="1:4" x14ac:dyDescent="0.2">
      <c r="C154" s="26"/>
      <c r="D154" s="26"/>
    </row>
    <row r="155" spans="1:4" x14ac:dyDescent="0.2">
      <c r="C155" s="27"/>
      <c r="D155" s="27"/>
    </row>
    <row r="156" spans="1:4" x14ac:dyDescent="0.2">
      <c r="C156" s="26"/>
      <c r="D156" s="26"/>
    </row>
    <row r="157" spans="1:4" x14ac:dyDescent="0.2">
      <c r="C157" s="27"/>
      <c r="D157" s="27"/>
    </row>
    <row r="158" spans="1:4" x14ac:dyDescent="0.2">
      <c r="C158" s="26"/>
      <c r="D158" s="26"/>
    </row>
    <row r="159" spans="1:4" x14ac:dyDescent="0.2">
      <c r="A159" t="s">
        <v>13</v>
      </c>
      <c r="C159" s="26"/>
      <c r="D159" s="26"/>
    </row>
    <row r="160" spans="1:4" x14ac:dyDescent="0.2">
      <c r="C160" s="26"/>
      <c r="D160" s="26"/>
    </row>
    <row r="201" spans="3:4" x14ac:dyDescent="0.2">
      <c r="C201" s="21" t="e">
        <f>LinesOfFit!#REF!</f>
        <v>#REF!</v>
      </c>
      <c r="D201" s="21" t="e">
        <f>LinesOfFit!#REF!</f>
        <v>#REF!</v>
      </c>
    </row>
    <row r="202" spans="3:4" x14ac:dyDescent="0.2">
      <c r="C202" s="21">
        <v>0</v>
      </c>
      <c r="D202">
        <v>1</v>
      </c>
    </row>
  </sheetData>
  <sheetProtection sheet="1" objects="1" scenarios="1" selectLockedCells="1" selectUnlockedCells="1"/>
  <customSheetViews>
    <customSheetView guid="{325B3107-F85D-43DA-9316-463FFF36DC26}" showRuler="0">
      <pageMargins left="0.75" right="0.75" top="1" bottom="1" header="0.5" footer="0.5"/>
      <headerFooter alignWithMargins="0"/>
    </customSheetView>
  </customSheetViews>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LinesOfFit</vt:lpstr>
      <vt:lpstr>samples</vt:lpstr>
      <vt:lpstr>Sheet4</vt:lpstr>
      <vt:lpstr>_nX1</vt:lpstr>
      <vt:lpstr>_nX2</vt:lpstr>
      <vt:lpstr>_nX3</vt:lpstr>
      <vt:lpstr>a</vt:lpstr>
      <vt:lpstr>aa</vt:lpstr>
      <vt:lpstr>aaa</vt:lpstr>
      <vt:lpstr>b</vt:lpstr>
      <vt:lpstr>bb</vt:lpstr>
      <vt:lpstr>bbb</vt:lpstr>
      <vt:lpstr>mMed</vt:lpstr>
      <vt:lpstr>mQQ</vt:lpstr>
      <vt:lpstr>n</vt:lpstr>
      <vt:lpstr>p</vt:lpstr>
      <vt:lpstr>pop</vt:lpstr>
      <vt:lpstr>prob</vt:lpstr>
      <vt:lpstr>reps</vt:lpstr>
      <vt:lpstr>trials</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2013-03-18T14:55:26Z</cp:lastPrinted>
  <dcterms:created xsi:type="dcterms:W3CDTF">2004-03-16T12:01:20Z</dcterms:created>
  <dcterms:modified xsi:type="dcterms:W3CDTF">2015-07-02T17:39:02Z</dcterms:modified>
</cp:coreProperties>
</file>