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5535" windowHeight="4935" activeTab="2"/>
  </bookViews>
  <sheets>
    <sheet name="TrigForm" sheetId="1" r:id="rId1"/>
    <sheet name="Rectangular" sheetId="5" r:id="rId2"/>
    <sheet name="Non-IntegerPowers" sheetId="4" r:id="rId3"/>
    <sheet name="Sheet2" sheetId="3" r:id="rId4"/>
  </sheets>
  <functionGroups builtInGroupCount="17"/>
  <definedNames>
    <definedName name="A">#REF!</definedName>
    <definedName name="b">TrigForm!#REF!</definedName>
    <definedName name="n">TrigForm!$E$18</definedName>
    <definedName name="nn">Rectangular!$E$17</definedName>
    <definedName name="nnn">'Non-IntegerPowers'!$E$18</definedName>
    <definedName name="p">TrigForm!$E$18</definedName>
    <definedName name="Q">Sheet2!$B$6</definedName>
    <definedName name="x">TrigForm!$F$12</definedName>
    <definedName name="xx">Rectangular!$F$11</definedName>
    <definedName name="xxx">'Non-IntegerPowers'!$F$11</definedName>
    <definedName name="y">TrigForm!$F$13</definedName>
    <definedName name="yy">Rectangular!$F$12</definedName>
    <definedName name="yyy">'Non-IntegerPowers'!$F$12</definedName>
    <definedName name="z">Sheet2!$B$5</definedName>
  </definedNames>
  <calcPr calcId="145621"/>
</workbook>
</file>

<file path=xl/calcChain.xml><?xml version="1.0" encoding="utf-8"?>
<calcChain xmlns="http://schemas.openxmlformats.org/spreadsheetml/2006/main">
  <c r="E18" i="4" l="1"/>
  <c r="F16" i="4"/>
  <c r="D35" i="3"/>
  <c r="D39" i="3" s="1"/>
  <c r="D34" i="3"/>
  <c r="D38" i="3"/>
  <c r="E17" i="5"/>
  <c r="L26" i="3" s="1"/>
  <c r="N18" i="3"/>
  <c r="N19" i="3"/>
  <c r="N25" i="3"/>
  <c r="L19" i="3"/>
  <c r="L18" i="3"/>
  <c r="J19" i="3"/>
  <c r="J23" i="3"/>
  <c r="J18" i="3"/>
  <c r="J25" i="3"/>
  <c r="H19" i="3"/>
  <c r="H18" i="3"/>
  <c r="K22" i="5"/>
  <c r="F19" i="3"/>
  <c r="F18" i="3"/>
  <c r="F25" i="3" s="1"/>
  <c r="D19" i="3"/>
  <c r="D26" i="3" s="1"/>
  <c r="D18" i="3"/>
  <c r="D22" i="3" s="1"/>
  <c r="B19" i="3"/>
  <c r="B18" i="3"/>
  <c r="G26" i="3"/>
  <c r="F26" i="3"/>
  <c r="D25" i="3"/>
  <c r="F23" i="3"/>
  <c r="B21" i="3"/>
  <c r="B20" i="3"/>
  <c r="K28" i="5"/>
  <c r="J21" i="5"/>
  <c r="E14" i="5"/>
  <c r="J16" i="5"/>
  <c r="E18" i="1"/>
  <c r="I26" i="3" s="1"/>
  <c r="B5" i="3"/>
  <c r="B6" i="3"/>
  <c r="F15" i="4" s="1"/>
  <c r="L32" i="1"/>
  <c r="K31" i="1"/>
  <c r="K19" i="1"/>
  <c r="D4" i="3"/>
  <c r="D8" i="3" s="1"/>
  <c r="D3" i="3"/>
  <c r="B4" i="3"/>
  <c r="B3" i="3"/>
  <c r="N8" i="3"/>
  <c r="N7" i="3"/>
  <c r="N10" i="3"/>
  <c r="K10" i="3"/>
  <c r="I11" i="3"/>
  <c r="G10" i="3"/>
  <c r="D11" i="3"/>
  <c r="D10" i="3"/>
  <c r="D7" i="3"/>
  <c r="J24" i="5" l="1"/>
  <c r="I25" i="3"/>
  <c r="M26" i="3"/>
  <c r="N22" i="3"/>
  <c r="I10" i="3"/>
  <c r="M10" i="3"/>
  <c r="N11" i="3"/>
  <c r="K28" i="1"/>
  <c r="D14" i="4"/>
  <c r="J18" i="5"/>
  <c r="K25" i="5"/>
  <c r="K25" i="3"/>
  <c r="L25" i="3"/>
  <c r="L23" i="3"/>
  <c r="N26" i="3"/>
  <c r="J30" i="5"/>
  <c r="K19" i="5"/>
  <c r="J27" i="5"/>
  <c r="H23" i="3"/>
  <c r="H26" i="3" s="1"/>
  <c r="J26" i="3"/>
  <c r="L22" i="3"/>
  <c r="N23" i="3"/>
  <c r="K31" i="5"/>
  <c r="G11" i="3"/>
  <c r="K11" i="3"/>
  <c r="M11" i="3"/>
  <c r="K25" i="1"/>
  <c r="H22" i="3"/>
  <c r="H25" i="3" s="1"/>
  <c r="J22" i="3"/>
  <c r="J19" i="4"/>
  <c r="K22" i="1"/>
  <c r="K17" i="1"/>
  <c r="F34" i="3"/>
  <c r="F35" i="3"/>
  <c r="F39" i="3" s="1"/>
  <c r="F3" i="3"/>
  <c r="J3" i="3"/>
  <c r="J7" i="3" s="1"/>
  <c r="J10" i="3" s="1"/>
  <c r="N3" i="3"/>
  <c r="J17" i="4"/>
  <c r="F4" i="3"/>
  <c r="H4" i="3"/>
  <c r="H8" i="3" s="1"/>
  <c r="H11" i="3" s="1"/>
  <c r="J4" i="3"/>
  <c r="J8" i="3" s="1"/>
  <c r="J11" i="3" s="1"/>
  <c r="L4" i="3"/>
  <c r="L8" i="3" s="1"/>
  <c r="L11" i="3" s="1"/>
  <c r="N4" i="3"/>
  <c r="D23" i="3"/>
  <c r="G25" i="3"/>
  <c r="K26" i="3"/>
  <c r="F16" i="1"/>
  <c r="H3" i="3"/>
  <c r="H7" i="3" s="1"/>
  <c r="H10" i="3" s="1"/>
  <c r="L3" i="3"/>
  <c r="L7" i="3" s="1"/>
  <c r="L10" i="3" s="1"/>
  <c r="D15" i="1"/>
  <c r="L20" i="1"/>
  <c r="L23" i="1"/>
  <c r="F22" i="3"/>
  <c r="M25" i="3"/>
  <c r="L26" i="1" l="1"/>
  <c r="F11" i="3"/>
  <c r="F8" i="3"/>
  <c r="F10" i="3"/>
  <c r="F7" i="3"/>
  <c r="L29" i="1"/>
  <c r="F38" i="3"/>
  <c r="K21" i="4"/>
</calcChain>
</file>

<file path=xl/comments1.xml><?xml version="1.0" encoding="utf-8"?>
<comments xmlns="http://schemas.openxmlformats.org/spreadsheetml/2006/main">
  <authors>
    <author>fLORENCE gORDON</author>
  </authors>
  <commentList>
    <comment ref="D24" authorId="0">
      <text>
        <r>
          <rPr>
            <b/>
            <sz val="10"/>
            <color indexed="81"/>
            <rFont val="Tahoma"/>
          </rPr>
          <t xml:space="preserve">1. The simplest way to raise a complex number </t>
        </r>
        <r>
          <rPr>
            <b/>
            <i/>
            <sz val="10"/>
            <color indexed="81"/>
            <rFont val="Tahoma"/>
            <family val="2"/>
          </rPr>
          <t>z</t>
        </r>
        <r>
          <rPr>
            <b/>
            <sz val="10"/>
            <color indexed="81"/>
            <rFont val="Tahoma"/>
            <family val="2"/>
          </rPr>
          <t xml:space="preserve"> = </t>
        </r>
        <r>
          <rPr>
            <b/>
            <i/>
            <sz val="10"/>
            <color indexed="81"/>
            <rFont val="Tahoma"/>
            <family val="2"/>
          </rPr>
          <t xml:space="preserve">x </t>
        </r>
        <r>
          <rPr>
            <b/>
            <sz val="10"/>
            <color indexed="81"/>
            <rFont val="Tahoma"/>
            <family val="2"/>
          </rPr>
          <t>+</t>
        </r>
        <r>
          <rPr>
            <b/>
            <i/>
            <sz val="10"/>
            <color indexed="81"/>
            <rFont val="Tahoma"/>
            <family val="2"/>
          </rPr>
          <t xml:space="preserve"> iy</t>
        </r>
        <r>
          <rPr>
            <b/>
            <sz val="10"/>
            <color indexed="81"/>
            <rFont val="Tahoma"/>
            <family val="2"/>
          </rPr>
          <t xml:space="preserve"> to a power is to use deMoivre's Theorem, which performs the calculation by converting the rectangular form of </t>
        </r>
        <r>
          <rPr>
            <b/>
            <i/>
            <sz val="10"/>
            <color indexed="81"/>
            <rFont val="Tahoma"/>
            <family val="2"/>
          </rPr>
          <t>z</t>
        </r>
        <r>
          <rPr>
            <b/>
            <sz val="10"/>
            <color indexed="81"/>
            <rFont val="Tahoma"/>
            <family val="2"/>
          </rPr>
          <t xml:space="preserve"> to the corresponding trigonometric form </t>
        </r>
        <r>
          <rPr>
            <b/>
            <i/>
            <sz val="10"/>
            <color indexed="81"/>
            <rFont val="Tahoma"/>
            <family val="2"/>
          </rPr>
          <t>z</t>
        </r>
        <r>
          <rPr>
            <b/>
            <sz val="10"/>
            <color indexed="81"/>
            <rFont val="Tahoma"/>
            <family val="2"/>
          </rPr>
          <t xml:space="preserve"> = </t>
        </r>
        <r>
          <rPr>
            <b/>
            <sz val="10"/>
            <color indexed="81"/>
            <rFont val="Symbol"/>
            <family val="1"/>
            <charset val="2"/>
          </rPr>
          <t></t>
        </r>
        <r>
          <rPr>
            <b/>
            <sz val="10"/>
            <color indexed="81"/>
            <rFont val="Tahoma"/>
            <family val="2"/>
          </rPr>
          <t xml:space="preserve"> </t>
        </r>
        <r>
          <rPr>
            <b/>
            <i/>
            <sz val="10"/>
            <color indexed="81"/>
            <rFont val="Tahoma"/>
            <family val="2"/>
          </rPr>
          <t>z</t>
        </r>
        <r>
          <rPr>
            <b/>
            <sz val="10"/>
            <color indexed="81"/>
            <rFont val="Symbol"/>
            <family val="1"/>
            <charset val="2"/>
          </rPr>
          <t></t>
        </r>
        <r>
          <rPr>
            <b/>
            <sz val="10"/>
            <color indexed="81"/>
            <rFont val="Tahoma"/>
            <family val="2"/>
          </rPr>
          <t xml:space="preserve"> (cos </t>
        </r>
        <r>
          <rPr>
            <b/>
            <sz val="10"/>
            <color indexed="81"/>
            <rFont val="Symbol"/>
            <family val="1"/>
            <charset val="2"/>
          </rPr>
          <t>q</t>
        </r>
        <r>
          <rPr>
            <b/>
            <sz val="10"/>
            <color indexed="81"/>
            <rFont val="Tahoma"/>
            <family val="2"/>
          </rPr>
          <t xml:space="preserve"> + i sin </t>
        </r>
        <r>
          <rPr>
            <b/>
            <sz val="10"/>
            <color indexed="81"/>
            <rFont val="Symbol"/>
            <family val="1"/>
            <charset val="2"/>
          </rPr>
          <t>q</t>
        </r>
        <r>
          <rPr>
            <b/>
            <sz val="10"/>
            <color indexed="81"/>
            <rFont val="Tahoma"/>
            <family val="2"/>
          </rPr>
          <t xml:space="preserve">).  This DIGMath module lets you investigate the relationships between the successive powers of </t>
        </r>
        <r>
          <rPr>
            <b/>
            <i/>
            <sz val="10"/>
            <color indexed="81"/>
            <rFont val="Tahoma"/>
            <family val="2"/>
          </rPr>
          <t>z</t>
        </r>
        <r>
          <rPr>
            <b/>
            <sz val="10"/>
            <color indexed="81"/>
            <rFont val="Tahoma"/>
            <family val="2"/>
          </rPr>
          <t xml:space="preserve"> both graphically and numerically.</t>
        </r>
      </text>
    </comment>
    <comment ref="D25" authorId="0">
      <text>
        <r>
          <rPr>
            <b/>
            <sz val="10"/>
            <color indexed="81"/>
            <rFont val="Tahoma"/>
          </rPr>
          <t xml:space="preserve">2.  Begin by entering the values for the real and imaginary parts of the complex number </t>
        </r>
        <r>
          <rPr>
            <b/>
            <i/>
            <sz val="10"/>
            <color indexed="81"/>
            <rFont val="Tahoma"/>
            <family val="2"/>
          </rPr>
          <t>z</t>
        </r>
        <r>
          <rPr>
            <b/>
            <sz val="10"/>
            <color indexed="81"/>
            <rFont val="Tahoma"/>
          </rPr>
          <t xml:space="preserve">.  It is probably a good idea to start with decimal values for these entries to keep the scales reasonable, at least at first, so that you don't get potentially large changes in the scales as successive powers of </t>
        </r>
        <r>
          <rPr>
            <b/>
            <i/>
            <sz val="10"/>
            <color indexed="81"/>
            <rFont val="Tahoma"/>
            <family val="2"/>
          </rPr>
          <t>z</t>
        </r>
        <r>
          <rPr>
            <b/>
            <sz val="10"/>
            <color indexed="81"/>
            <rFont val="Tahoma"/>
            <family val="2"/>
          </rPr>
          <t xml:space="preserve"> are graphed.  A good starting number is </t>
        </r>
        <r>
          <rPr>
            <b/>
            <i/>
            <sz val="10"/>
            <color indexed="81"/>
            <rFont val="Tahoma"/>
            <family val="2"/>
          </rPr>
          <t>z</t>
        </r>
        <r>
          <rPr>
            <b/>
            <sz val="10"/>
            <color indexed="81"/>
            <rFont val="Tahoma"/>
            <family val="2"/>
          </rPr>
          <t xml:space="preserve"> = 0.8 + 0.6</t>
        </r>
        <r>
          <rPr>
            <b/>
            <i/>
            <sz val="10"/>
            <color indexed="81"/>
            <rFont val="Tahoma"/>
            <family val="2"/>
          </rPr>
          <t>i</t>
        </r>
        <r>
          <rPr>
            <b/>
            <sz val="10"/>
            <color indexed="81"/>
            <rFont val="Tahoma"/>
            <family val="2"/>
          </rPr>
          <t xml:space="preserve">, since those values are part of a particularly simple Pythagorean triple whose hypotenuse is 1, which would be the length, or </t>
        </r>
        <r>
          <rPr>
            <b/>
            <i/>
            <sz val="10"/>
            <color indexed="81"/>
            <rFont val="Tahoma"/>
            <family val="2"/>
          </rPr>
          <t>modulus</t>
        </r>
        <r>
          <rPr>
            <b/>
            <sz val="10"/>
            <color indexed="81"/>
            <rFont val="Tahoma"/>
            <family val="2"/>
          </rPr>
          <t>, of the complex number</t>
        </r>
        <r>
          <rPr>
            <b/>
            <sz val="10"/>
            <color indexed="81"/>
            <rFont val="Tahoma"/>
          </rPr>
          <t xml:space="preserve">.  
   </t>
        </r>
      </text>
    </comment>
    <comment ref="D26" authorId="0">
      <text>
        <r>
          <rPr>
            <b/>
            <sz val="10"/>
            <color indexed="81"/>
            <rFont val="Tahoma"/>
          </rPr>
          <t xml:space="preserve">3. The spreadsheet will produce a variety of successive powers, from a minimum of 1 to a maximum of 6.  It is a good idea to start with </t>
        </r>
        <r>
          <rPr>
            <b/>
            <i/>
            <sz val="10"/>
            <color indexed="81"/>
            <rFont val="Tahoma"/>
            <family val="2"/>
          </rPr>
          <t>n</t>
        </r>
        <r>
          <rPr>
            <b/>
            <sz val="10"/>
            <color indexed="81"/>
            <rFont val="Tahoma"/>
          </rPr>
          <t xml:space="preserve"> = 1 and increase the number using the slider so that you can see which new vector appears.  The real and imaginary parts of the successive powers are also shown and are color-coded to correspond to the geometric vectors in the chart for comparison.  In addition, the spreadsheet also displays the trigonometric form for each of the successive powers, so you can see the effects of each power on both the angle and the modulus.
   </t>
        </r>
      </text>
    </comment>
    <comment ref="D27" authorId="0">
      <text>
        <r>
          <rPr>
            <b/>
            <sz val="10"/>
            <color indexed="81"/>
            <rFont val="Tahoma"/>
          </rPr>
          <t xml:space="preserve">4. When you look at the trigonometric form for each successive power, first observe the angles associated with each term -- they are simply twice, three times, four times, etc. the angle associated with the original complex number.
   Also, when you look at the modulus for each successive power, notice that each is simply the next power of the original modulus.  This is not evident when you use the suggested complex number </t>
        </r>
        <r>
          <rPr>
            <b/>
            <i/>
            <sz val="10"/>
            <color indexed="81"/>
            <rFont val="Tahoma"/>
            <family val="2"/>
          </rPr>
          <t>z</t>
        </r>
        <r>
          <rPr>
            <b/>
            <sz val="10"/>
            <color indexed="81"/>
            <rFont val="Tahoma"/>
            <family val="2"/>
          </rPr>
          <t xml:space="preserve"> = 0.8 + 0.6</t>
        </r>
        <r>
          <rPr>
            <b/>
            <i/>
            <sz val="10"/>
            <color indexed="81"/>
            <rFont val="Tahoma"/>
            <family val="2"/>
          </rPr>
          <t>i</t>
        </r>
        <r>
          <rPr>
            <b/>
            <sz val="10"/>
            <color indexed="81"/>
            <rFont val="Tahoma"/>
            <family val="2"/>
          </rPr>
          <t xml:space="preserve">, because its modulus is 1.  However, if you use virtually any other pair of values, the modulus will not be 1 and the effect should be fairly evident.  For instance, if you use </t>
        </r>
        <r>
          <rPr>
            <b/>
            <i/>
            <sz val="10"/>
            <color indexed="81"/>
            <rFont val="Tahoma"/>
            <family val="2"/>
          </rPr>
          <t>z</t>
        </r>
        <r>
          <rPr>
            <b/>
            <sz val="10"/>
            <color indexed="81"/>
            <rFont val="Tahoma"/>
            <family val="2"/>
          </rPr>
          <t xml:space="preserve"> = 3 + 4</t>
        </r>
        <r>
          <rPr>
            <b/>
            <i/>
            <sz val="10"/>
            <color indexed="81"/>
            <rFont val="Tahoma"/>
            <family val="2"/>
          </rPr>
          <t>i</t>
        </r>
        <r>
          <rPr>
            <b/>
            <sz val="10"/>
            <color indexed="81"/>
            <rFont val="Tahoma"/>
            <family val="2"/>
          </rPr>
          <t>, its modulus is 5 and each successive coefficient will be 5 times larger than the preceding one.</t>
        </r>
      </text>
    </comment>
  </commentList>
</comments>
</file>

<file path=xl/comments2.xml><?xml version="1.0" encoding="utf-8"?>
<comments xmlns="http://schemas.openxmlformats.org/spreadsheetml/2006/main">
  <authors>
    <author>fLORENCE gORDON</author>
  </authors>
  <commentList>
    <comment ref="D22" authorId="0">
      <text>
        <r>
          <rPr>
            <b/>
            <sz val="10"/>
            <color indexed="81"/>
            <rFont val="Tahoma"/>
          </rPr>
          <t xml:space="preserve">1. This sheet lets you raise a complex number </t>
        </r>
        <r>
          <rPr>
            <b/>
            <i/>
            <sz val="10"/>
            <color indexed="81"/>
            <rFont val="Tahoma"/>
            <family val="2"/>
          </rPr>
          <t>z</t>
        </r>
        <r>
          <rPr>
            <b/>
            <sz val="10"/>
            <color indexed="81"/>
            <rFont val="Tahoma"/>
            <family val="2"/>
          </rPr>
          <t xml:space="preserve"> = </t>
        </r>
        <r>
          <rPr>
            <b/>
            <i/>
            <sz val="10"/>
            <color indexed="81"/>
            <rFont val="Tahoma"/>
            <family val="2"/>
          </rPr>
          <t xml:space="preserve">x </t>
        </r>
        <r>
          <rPr>
            <b/>
            <sz val="10"/>
            <color indexed="81"/>
            <rFont val="Tahoma"/>
            <family val="2"/>
          </rPr>
          <t>+</t>
        </r>
        <r>
          <rPr>
            <b/>
            <i/>
            <sz val="10"/>
            <color indexed="81"/>
            <rFont val="Tahoma"/>
            <family val="2"/>
          </rPr>
          <t xml:space="preserve"> iy</t>
        </r>
        <r>
          <rPr>
            <b/>
            <sz val="10"/>
            <color indexed="81"/>
            <rFont val="Tahoma"/>
            <family val="2"/>
          </rPr>
          <t xml:space="preserve"> to an integer power using the rectangular form of </t>
        </r>
        <r>
          <rPr>
            <b/>
            <i/>
            <sz val="10"/>
            <color indexed="81"/>
            <rFont val="Tahoma"/>
            <family val="2"/>
          </rPr>
          <t>z</t>
        </r>
        <r>
          <rPr>
            <b/>
            <sz val="10"/>
            <color indexed="81"/>
            <rFont val="Tahoma"/>
            <family val="2"/>
          </rPr>
          <t xml:space="preserve"> to calculate and display graphically the complex numbers </t>
        </r>
        <r>
          <rPr>
            <b/>
            <i/>
            <sz val="10"/>
            <color indexed="81"/>
            <rFont val="Tahoma"/>
            <family val="2"/>
          </rPr>
          <t>z</t>
        </r>
        <r>
          <rPr>
            <b/>
            <sz val="10"/>
            <color indexed="81"/>
            <rFont val="Tahoma"/>
            <family val="2"/>
          </rPr>
          <t xml:space="preserve">, </t>
        </r>
        <r>
          <rPr>
            <b/>
            <i/>
            <sz val="10"/>
            <color indexed="81"/>
            <rFont val="Tahoma"/>
            <family val="2"/>
          </rPr>
          <t>z</t>
        </r>
        <r>
          <rPr>
            <b/>
            <vertAlign val="superscript"/>
            <sz val="10"/>
            <color indexed="81"/>
            <rFont val="Tahoma"/>
            <family val="2"/>
          </rPr>
          <t>2</t>
        </r>
        <r>
          <rPr>
            <b/>
            <sz val="10"/>
            <color indexed="81"/>
            <rFont val="Tahoma"/>
            <family val="2"/>
          </rPr>
          <t xml:space="preserve"> = (</t>
        </r>
        <r>
          <rPr>
            <b/>
            <i/>
            <sz val="10"/>
            <color indexed="81"/>
            <rFont val="Tahoma"/>
            <family val="2"/>
          </rPr>
          <t>x + iy</t>
        </r>
        <r>
          <rPr>
            <b/>
            <sz val="10"/>
            <color indexed="81"/>
            <rFont val="Tahoma"/>
            <family val="2"/>
          </rPr>
          <t>)</t>
        </r>
        <r>
          <rPr>
            <b/>
            <vertAlign val="superscript"/>
            <sz val="10"/>
            <color indexed="81"/>
            <rFont val="Tahoma"/>
            <family val="2"/>
          </rPr>
          <t>2</t>
        </r>
        <r>
          <rPr>
            <b/>
            <sz val="10"/>
            <color indexed="81"/>
            <rFont val="Tahoma"/>
            <family val="2"/>
          </rPr>
          <t xml:space="preserve">, </t>
        </r>
        <r>
          <rPr>
            <b/>
            <i/>
            <sz val="10"/>
            <color indexed="81"/>
            <rFont val="Tahoma"/>
            <family val="2"/>
          </rPr>
          <t>z</t>
        </r>
        <r>
          <rPr>
            <b/>
            <vertAlign val="superscript"/>
            <sz val="10"/>
            <color indexed="81"/>
            <rFont val="Tahoma"/>
            <family val="2"/>
          </rPr>
          <t>3</t>
        </r>
        <r>
          <rPr>
            <b/>
            <sz val="10"/>
            <color indexed="81"/>
            <rFont val="Tahoma"/>
            <family val="2"/>
          </rPr>
          <t xml:space="preserve"> = (</t>
        </r>
        <r>
          <rPr>
            <b/>
            <i/>
            <sz val="10"/>
            <color indexed="81"/>
            <rFont val="Tahoma"/>
            <family val="2"/>
          </rPr>
          <t>x + iy</t>
        </r>
        <r>
          <rPr>
            <b/>
            <sz val="10"/>
            <color indexed="81"/>
            <rFont val="Tahoma"/>
            <family val="2"/>
          </rPr>
          <t>)</t>
        </r>
        <r>
          <rPr>
            <b/>
            <vertAlign val="superscript"/>
            <sz val="10"/>
            <color indexed="81"/>
            <rFont val="Tahoma"/>
            <family val="2"/>
          </rPr>
          <t>3</t>
        </r>
        <r>
          <rPr>
            <b/>
            <sz val="10"/>
            <color indexed="81"/>
            <rFont val="Tahoma"/>
            <family val="2"/>
          </rPr>
          <t>,..., z</t>
        </r>
        <r>
          <rPr>
            <b/>
            <vertAlign val="superscript"/>
            <sz val="10"/>
            <color indexed="81"/>
            <rFont val="Tahoma"/>
            <family val="2"/>
          </rPr>
          <t>n</t>
        </r>
        <r>
          <rPr>
            <b/>
            <sz val="10"/>
            <color indexed="81"/>
            <rFont val="Tahoma"/>
            <family val="2"/>
          </rPr>
          <t xml:space="preserve"> = (</t>
        </r>
        <r>
          <rPr>
            <b/>
            <i/>
            <sz val="10"/>
            <color indexed="81"/>
            <rFont val="Tahoma"/>
            <family val="2"/>
          </rPr>
          <t>x + iy</t>
        </r>
        <r>
          <rPr>
            <b/>
            <sz val="10"/>
            <color indexed="81"/>
            <rFont val="Tahoma"/>
            <family val="2"/>
          </rPr>
          <t>)</t>
        </r>
        <r>
          <rPr>
            <b/>
            <i/>
            <vertAlign val="superscript"/>
            <sz val="10"/>
            <color indexed="81"/>
            <rFont val="Tahoma"/>
            <family val="2"/>
          </rPr>
          <t>n</t>
        </r>
        <r>
          <rPr>
            <b/>
            <i/>
            <sz val="10"/>
            <color indexed="81"/>
            <rFont val="Tahoma"/>
            <family val="2"/>
          </rPr>
          <t xml:space="preserve">, </t>
        </r>
        <r>
          <rPr>
            <b/>
            <sz val="10"/>
            <color indexed="81"/>
            <rFont val="Tahoma"/>
            <family val="2"/>
          </rPr>
          <t xml:space="preserve">for </t>
        </r>
        <r>
          <rPr>
            <b/>
            <i/>
            <sz val="10"/>
            <color indexed="81"/>
            <rFont val="Tahoma"/>
            <family val="2"/>
          </rPr>
          <t>n</t>
        </r>
        <r>
          <rPr>
            <b/>
            <sz val="10"/>
            <color indexed="81"/>
            <rFont val="Tahoma"/>
            <family val="2"/>
          </rPr>
          <t xml:space="preserve"> = 2, 3, …, 6.</t>
        </r>
      </text>
    </comment>
    <comment ref="D23" authorId="0">
      <text>
        <r>
          <rPr>
            <b/>
            <sz val="10"/>
            <color indexed="81"/>
            <rFont val="Tahoma"/>
          </rPr>
          <t xml:space="preserve">2.  Begin by entering the values for the real and imaginary parts of the complex number </t>
        </r>
        <r>
          <rPr>
            <b/>
            <i/>
            <sz val="10"/>
            <color indexed="81"/>
            <rFont val="Tahoma"/>
            <family val="2"/>
          </rPr>
          <t>z</t>
        </r>
        <r>
          <rPr>
            <b/>
            <sz val="10"/>
            <color indexed="81"/>
            <rFont val="Tahoma"/>
          </rPr>
          <t xml:space="preserve">.  It is probably a good idea to start with integer values for these entries to keep the answers simple, but the scales used in the graph become quite large.  Then, use decimal values for </t>
        </r>
        <r>
          <rPr>
            <b/>
            <i/>
            <sz val="10"/>
            <color indexed="81"/>
            <rFont val="Tahoma"/>
            <family val="2"/>
          </rPr>
          <t>x</t>
        </r>
        <r>
          <rPr>
            <b/>
            <sz val="10"/>
            <color indexed="81"/>
            <rFont val="Tahoma"/>
            <family val="2"/>
          </rPr>
          <t xml:space="preserve"> and </t>
        </r>
        <r>
          <rPr>
            <b/>
            <i/>
            <sz val="10"/>
            <color indexed="81"/>
            <rFont val="Tahoma"/>
            <family val="2"/>
          </rPr>
          <t>y</t>
        </r>
        <r>
          <rPr>
            <b/>
            <sz val="10"/>
            <color indexed="81"/>
            <rFont val="Tahoma"/>
            <family val="2"/>
          </rPr>
          <t xml:space="preserve"> to keep the scales in the graph </t>
        </r>
        <r>
          <rPr>
            <b/>
            <sz val="10"/>
            <color indexed="81"/>
            <rFont val="Tahoma"/>
          </rPr>
          <t xml:space="preserve">reasonably small, so that you don't get potentially large changes in the scales as successive powers of </t>
        </r>
        <r>
          <rPr>
            <b/>
            <i/>
            <sz val="10"/>
            <color indexed="81"/>
            <rFont val="Tahoma"/>
            <family val="2"/>
          </rPr>
          <t>z</t>
        </r>
        <r>
          <rPr>
            <b/>
            <sz val="10"/>
            <color indexed="81"/>
            <rFont val="Tahoma"/>
            <family val="2"/>
          </rPr>
          <t xml:space="preserve"> are graphed.  A good starting number is </t>
        </r>
        <r>
          <rPr>
            <b/>
            <i/>
            <sz val="10"/>
            <color indexed="81"/>
            <rFont val="Tahoma"/>
            <family val="2"/>
          </rPr>
          <t>z</t>
        </r>
        <r>
          <rPr>
            <b/>
            <sz val="10"/>
            <color indexed="81"/>
            <rFont val="Tahoma"/>
            <family val="2"/>
          </rPr>
          <t xml:space="preserve"> = 0.8 + 0.6</t>
        </r>
        <r>
          <rPr>
            <b/>
            <i/>
            <sz val="10"/>
            <color indexed="81"/>
            <rFont val="Tahoma"/>
            <family val="2"/>
          </rPr>
          <t>i</t>
        </r>
        <r>
          <rPr>
            <b/>
            <sz val="10"/>
            <color indexed="81"/>
            <rFont val="Tahoma"/>
            <family val="2"/>
          </rPr>
          <t xml:space="preserve">, since those values are part of a particularly simple Pythagorean triple whose hypotenuse is 1, which would be the length, or </t>
        </r>
        <r>
          <rPr>
            <b/>
            <i/>
            <sz val="10"/>
            <color indexed="81"/>
            <rFont val="Tahoma"/>
            <family val="2"/>
          </rPr>
          <t>modulus</t>
        </r>
        <r>
          <rPr>
            <b/>
            <sz val="10"/>
            <color indexed="81"/>
            <rFont val="Tahoma"/>
            <family val="2"/>
          </rPr>
          <t>, of the complex number</t>
        </r>
        <r>
          <rPr>
            <b/>
            <sz val="10"/>
            <color indexed="81"/>
            <rFont val="Tahoma"/>
          </rPr>
          <t xml:space="preserve">.  
   </t>
        </r>
      </text>
    </comment>
    <comment ref="D24" authorId="0">
      <text>
        <r>
          <rPr>
            <b/>
            <sz val="10"/>
            <color indexed="81"/>
            <rFont val="Tahoma"/>
          </rPr>
          <t xml:space="preserve">3. The spreadsheet will produce a variety of successive powers, from a minimum of 1 to a maximum of 6.  It is a good idea to start with </t>
        </r>
        <r>
          <rPr>
            <b/>
            <i/>
            <sz val="10"/>
            <color indexed="81"/>
            <rFont val="Tahoma"/>
            <family val="2"/>
          </rPr>
          <t>n</t>
        </r>
        <r>
          <rPr>
            <b/>
            <sz val="10"/>
            <color indexed="81"/>
            <rFont val="Tahoma"/>
          </rPr>
          <t xml:space="preserve"> = 1 and increase the number using the slider so that you can see which new vector appears.  The real and imaginary parts of the successive powers are also shown and are color-coded to correspond to the geometric vectors in the chart for comparison.  
   </t>
        </r>
      </text>
    </comment>
    <comment ref="D25" authorId="0">
      <text>
        <r>
          <rPr>
            <b/>
            <sz val="10"/>
            <color indexed="81"/>
            <rFont val="Tahoma"/>
          </rPr>
          <t>4. Click on the tab below marked "TrigForm" to see the corresponding results when you use DeMoivre's Theorem to express the complex number in trigonometric form.</t>
        </r>
      </text>
    </comment>
  </commentList>
</comments>
</file>

<file path=xl/comments3.xml><?xml version="1.0" encoding="utf-8"?>
<comments xmlns="http://schemas.openxmlformats.org/spreadsheetml/2006/main">
  <authors>
    <author>fLORENCE gORDON</author>
  </authors>
  <commentList>
    <comment ref="D24" authorId="0">
      <text>
        <r>
          <rPr>
            <b/>
            <sz val="10"/>
            <color indexed="81"/>
            <rFont val="Tahoma"/>
          </rPr>
          <t xml:space="preserve">1. The simplest way to raise a complex number </t>
        </r>
        <r>
          <rPr>
            <b/>
            <i/>
            <sz val="10"/>
            <color indexed="81"/>
            <rFont val="Tahoma"/>
            <family val="2"/>
          </rPr>
          <t>z</t>
        </r>
        <r>
          <rPr>
            <b/>
            <sz val="10"/>
            <color indexed="81"/>
            <rFont val="Tahoma"/>
            <family val="2"/>
          </rPr>
          <t xml:space="preserve"> = </t>
        </r>
        <r>
          <rPr>
            <b/>
            <i/>
            <sz val="10"/>
            <color indexed="81"/>
            <rFont val="Tahoma"/>
            <family val="2"/>
          </rPr>
          <t xml:space="preserve">x </t>
        </r>
        <r>
          <rPr>
            <b/>
            <sz val="10"/>
            <color indexed="81"/>
            <rFont val="Tahoma"/>
            <family val="2"/>
          </rPr>
          <t>+</t>
        </r>
        <r>
          <rPr>
            <b/>
            <i/>
            <sz val="10"/>
            <color indexed="81"/>
            <rFont val="Tahoma"/>
            <family val="2"/>
          </rPr>
          <t xml:space="preserve"> iy</t>
        </r>
        <r>
          <rPr>
            <b/>
            <sz val="10"/>
            <color indexed="81"/>
            <rFont val="Tahoma"/>
            <family val="2"/>
          </rPr>
          <t xml:space="preserve"> to a power is to use DeMoivre's Theorem, which performs the calculation by converting the rectangular form of </t>
        </r>
        <r>
          <rPr>
            <b/>
            <i/>
            <sz val="10"/>
            <color indexed="81"/>
            <rFont val="Tahoma"/>
            <family val="2"/>
          </rPr>
          <t>z</t>
        </r>
        <r>
          <rPr>
            <b/>
            <sz val="10"/>
            <color indexed="81"/>
            <rFont val="Tahoma"/>
            <family val="2"/>
          </rPr>
          <t xml:space="preserve"> to the corresponding trigonometric form </t>
        </r>
        <r>
          <rPr>
            <b/>
            <i/>
            <sz val="10"/>
            <color indexed="81"/>
            <rFont val="Tahoma"/>
            <family val="2"/>
          </rPr>
          <t>z</t>
        </r>
        <r>
          <rPr>
            <b/>
            <sz val="10"/>
            <color indexed="81"/>
            <rFont val="Tahoma"/>
            <family val="2"/>
          </rPr>
          <t xml:space="preserve"> = </t>
        </r>
        <r>
          <rPr>
            <b/>
            <sz val="10"/>
            <color indexed="81"/>
            <rFont val="Symbol"/>
            <family val="1"/>
            <charset val="2"/>
          </rPr>
          <t></t>
        </r>
        <r>
          <rPr>
            <b/>
            <sz val="10"/>
            <color indexed="81"/>
            <rFont val="Tahoma"/>
            <family val="2"/>
          </rPr>
          <t xml:space="preserve"> </t>
        </r>
        <r>
          <rPr>
            <b/>
            <i/>
            <sz val="10"/>
            <color indexed="81"/>
            <rFont val="Tahoma"/>
            <family val="2"/>
          </rPr>
          <t>z</t>
        </r>
        <r>
          <rPr>
            <b/>
            <sz val="10"/>
            <color indexed="81"/>
            <rFont val="Symbol"/>
            <family val="1"/>
            <charset val="2"/>
          </rPr>
          <t></t>
        </r>
        <r>
          <rPr>
            <b/>
            <sz val="10"/>
            <color indexed="81"/>
            <rFont val="Tahoma"/>
            <family val="2"/>
          </rPr>
          <t xml:space="preserve"> (cos </t>
        </r>
        <r>
          <rPr>
            <b/>
            <sz val="10"/>
            <color indexed="81"/>
            <rFont val="Symbol"/>
            <family val="1"/>
            <charset val="2"/>
          </rPr>
          <t>q</t>
        </r>
        <r>
          <rPr>
            <b/>
            <sz val="10"/>
            <color indexed="81"/>
            <rFont val="Tahoma"/>
            <family val="2"/>
          </rPr>
          <t xml:space="preserve"> + i sin </t>
        </r>
        <r>
          <rPr>
            <b/>
            <sz val="10"/>
            <color indexed="81"/>
            <rFont val="Symbol"/>
            <family val="1"/>
            <charset val="2"/>
          </rPr>
          <t>q</t>
        </r>
        <r>
          <rPr>
            <b/>
            <sz val="10"/>
            <color indexed="81"/>
            <rFont val="Tahoma"/>
            <family val="2"/>
          </rPr>
          <t xml:space="preserve">).  This DIGMath module lets you investigate trhe effects of using DeMoivre's Theorem when the power </t>
        </r>
        <r>
          <rPr>
            <b/>
            <i/>
            <sz val="10"/>
            <color indexed="81"/>
            <rFont val="Tahoma"/>
            <family val="2"/>
          </rPr>
          <t>n</t>
        </r>
        <r>
          <rPr>
            <b/>
            <sz val="10"/>
            <color indexed="81"/>
            <rFont val="Tahoma"/>
            <family val="2"/>
          </rPr>
          <t xml:space="preserve"> is not an integer.   </t>
        </r>
      </text>
    </comment>
    <comment ref="D25" authorId="0">
      <text>
        <r>
          <rPr>
            <b/>
            <sz val="10"/>
            <color indexed="81"/>
            <rFont val="Tahoma"/>
          </rPr>
          <t xml:space="preserve">2.  Begin by entering the values for the real and imaginary parts of the complex number </t>
        </r>
        <r>
          <rPr>
            <b/>
            <i/>
            <sz val="10"/>
            <color indexed="81"/>
            <rFont val="Tahoma"/>
            <family val="2"/>
          </rPr>
          <t>z</t>
        </r>
        <r>
          <rPr>
            <b/>
            <sz val="10"/>
            <color indexed="81"/>
            <rFont val="Tahoma"/>
          </rPr>
          <t xml:space="preserve">.  It is probably a good idea to start with decimal values for these entries to keep the scales reasonable, at least at first, so that you don't get potentially large values for the scales as both </t>
        </r>
        <r>
          <rPr>
            <b/>
            <i/>
            <sz val="10"/>
            <color indexed="81"/>
            <rFont val="Tahoma"/>
            <family val="2"/>
          </rPr>
          <t xml:space="preserve">z </t>
        </r>
        <r>
          <rPr>
            <b/>
            <sz val="10"/>
            <color indexed="81"/>
            <rFont val="Tahoma"/>
            <family val="2"/>
          </rPr>
          <t xml:space="preserve">and </t>
        </r>
        <r>
          <rPr>
            <b/>
            <i/>
            <sz val="10"/>
            <color indexed="81"/>
            <rFont val="Tahoma"/>
            <family val="2"/>
          </rPr>
          <t>z</t>
        </r>
        <r>
          <rPr>
            <b/>
            <i/>
            <vertAlign val="superscript"/>
            <sz val="10"/>
            <color indexed="81"/>
            <rFont val="Tahoma"/>
            <family val="2"/>
          </rPr>
          <t>n</t>
        </r>
        <r>
          <rPr>
            <b/>
            <sz val="10"/>
            <color indexed="81"/>
            <rFont val="Tahoma"/>
            <family val="2"/>
          </rPr>
          <t xml:space="preserve"> are graphed. 
   Using the slider, you can select any value for </t>
        </r>
        <r>
          <rPr>
            <b/>
            <i/>
            <sz val="10"/>
            <color indexed="81"/>
            <rFont val="Tahoma"/>
            <family val="2"/>
          </rPr>
          <t>n</t>
        </r>
        <r>
          <rPr>
            <b/>
            <sz val="10"/>
            <color indexed="81"/>
            <rFont val="Tahoma"/>
            <family val="2"/>
          </rPr>
          <t xml:space="preserve"> from 0.1 to 2.5 and see the results, both graphically and numerically. </t>
        </r>
        <r>
          <rPr>
            <b/>
            <sz val="10"/>
            <color indexed="81"/>
            <rFont val="Tahoma"/>
          </rPr>
          <t xml:space="preserve"> 
   </t>
        </r>
      </text>
    </comment>
  </commentList>
</comments>
</file>

<file path=xl/sharedStrings.xml><?xml version="1.0" encoding="utf-8"?>
<sst xmlns="http://schemas.openxmlformats.org/spreadsheetml/2006/main" count="99" uniqueCount="52">
  <si>
    <t>Click each item below for suggestions and investigations</t>
  </si>
  <si>
    <t xml:space="preserve">   Item 1</t>
  </si>
  <si>
    <t xml:space="preserve">   Item 2</t>
  </si>
  <si>
    <t xml:space="preserve">   Item 3</t>
  </si>
  <si>
    <t xml:space="preserve"> </t>
  </si>
  <si>
    <t>v0</t>
  </si>
  <si>
    <t>v1</t>
  </si>
  <si>
    <t>v2</t>
  </si>
  <si>
    <t>v3</t>
  </si>
  <si>
    <t>v4</t>
  </si>
  <si>
    <t>v5</t>
  </si>
  <si>
    <t>plotting points:</t>
  </si>
  <si>
    <t>vector points</t>
  </si>
  <si>
    <t xml:space="preserve">   Item 4</t>
  </si>
  <si>
    <t xml:space="preserve">          DeMoivre's Theorem</t>
  </si>
  <si>
    <r>
      <t xml:space="preserve">DeMoivre's Theorem for successive powers </t>
    </r>
    <r>
      <rPr>
        <b/>
        <sz val="13"/>
        <rFont val="Arial"/>
        <family val="2"/>
      </rPr>
      <t/>
    </r>
  </si>
  <si>
    <r>
      <t xml:space="preserve">           </t>
    </r>
    <r>
      <rPr>
        <b/>
        <i/>
        <sz val="12"/>
        <rFont val="Arial"/>
        <family val="2"/>
      </rPr>
      <t>z</t>
    </r>
    <r>
      <rPr>
        <b/>
        <sz val="12"/>
        <rFont val="Arial"/>
        <family val="2"/>
      </rPr>
      <t xml:space="preserve"> = </t>
    </r>
    <r>
      <rPr>
        <b/>
        <i/>
        <sz val="12"/>
        <rFont val="Arial"/>
        <family val="2"/>
      </rPr>
      <t>x</t>
    </r>
    <r>
      <rPr>
        <b/>
        <sz val="12"/>
        <rFont val="Arial"/>
        <family val="2"/>
      </rPr>
      <t xml:space="preserve"> + </t>
    </r>
    <r>
      <rPr>
        <b/>
        <i/>
        <sz val="12"/>
        <rFont val="Arial"/>
        <family val="2"/>
      </rPr>
      <t>yi</t>
    </r>
    <r>
      <rPr>
        <b/>
        <sz val="12"/>
        <rFont val="Arial"/>
        <family val="2"/>
      </rPr>
      <t xml:space="preserve"> = </t>
    </r>
    <r>
      <rPr>
        <b/>
        <sz val="12"/>
        <rFont val="Symbol"/>
        <family val="1"/>
        <charset val="2"/>
      </rPr>
      <t></t>
    </r>
    <r>
      <rPr>
        <b/>
        <sz val="12"/>
        <rFont val="Arial"/>
        <family val="2"/>
      </rPr>
      <t xml:space="preserve"> </t>
    </r>
    <r>
      <rPr>
        <b/>
        <i/>
        <sz val="12"/>
        <rFont val="Arial"/>
        <family val="2"/>
      </rPr>
      <t>z</t>
    </r>
    <r>
      <rPr>
        <b/>
        <sz val="12"/>
        <rFont val="Symbol"/>
        <family val="1"/>
        <charset val="2"/>
      </rPr>
      <t></t>
    </r>
    <r>
      <rPr>
        <b/>
        <sz val="12"/>
        <rFont val="Arial"/>
        <family val="2"/>
      </rPr>
      <t xml:space="preserve">  (cos </t>
    </r>
    <r>
      <rPr>
        <b/>
        <sz val="12"/>
        <rFont val="Symbol"/>
        <family val="1"/>
        <charset val="2"/>
      </rPr>
      <t>q</t>
    </r>
    <r>
      <rPr>
        <b/>
        <sz val="12"/>
        <rFont val="Arial"/>
        <family val="2"/>
      </rPr>
      <t xml:space="preserve"> + </t>
    </r>
    <r>
      <rPr>
        <b/>
        <i/>
        <sz val="12"/>
        <rFont val="Arial"/>
        <family val="2"/>
      </rPr>
      <t>i</t>
    </r>
    <r>
      <rPr>
        <b/>
        <sz val="12"/>
        <rFont val="Arial"/>
        <family val="2"/>
      </rPr>
      <t xml:space="preserve"> sin </t>
    </r>
    <r>
      <rPr>
        <b/>
        <sz val="12"/>
        <rFont val="Symbol"/>
        <family val="1"/>
        <charset val="2"/>
      </rPr>
      <t>q</t>
    </r>
    <r>
      <rPr>
        <b/>
        <sz val="12"/>
        <rFont val="Arial"/>
        <family val="2"/>
      </rPr>
      <t>):</t>
    </r>
  </si>
  <si>
    <r>
      <t xml:space="preserve">      </t>
    </r>
    <r>
      <rPr>
        <b/>
        <i/>
        <sz val="12"/>
        <rFont val="Arial"/>
        <family val="2"/>
      </rPr>
      <t>z</t>
    </r>
    <r>
      <rPr>
        <b/>
        <i/>
        <vertAlign val="superscript"/>
        <sz val="12"/>
        <rFont val="Arial"/>
        <family val="2"/>
      </rPr>
      <t>n</t>
    </r>
    <r>
      <rPr>
        <b/>
        <sz val="12"/>
        <rFont val="Arial"/>
        <family val="2"/>
      </rPr>
      <t xml:space="preserve"> = (</t>
    </r>
    <r>
      <rPr>
        <b/>
        <i/>
        <sz val="12"/>
        <rFont val="Arial"/>
        <family val="2"/>
      </rPr>
      <t>x</t>
    </r>
    <r>
      <rPr>
        <b/>
        <sz val="12"/>
        <rFont val="Arial"/>
        <family val="2"/>
      </rPr>
      <t xml:space="preserve"> + </t>
    </r>
    <r>
      <rPr>
        <b/>
        <i/>
        <sz val="12"/>
        <rFont val="Arial"/>
        <family val="2"/>
      </rPr>
      <t>yi</t>
    </r>
    <r>
      <rPr>
        <b/>
        <sz val="12"/>
        <rFont val="Arial"/>
        <family val="2"/>
      </rPr>
      <t>)</t>
    </r>
    <r>
      <rPr>
        <b/>
        <i/>
        <vertAlign val="superscript"/>
        <sz val="12"/>
        <rFont val="Arial"/>
        <family val="2"/>
      </rPr>
      <t>n</t>
    </r>
    <r>
      <rPr>
        <b/>
        <sz val="12"/>
        <rFont val="Arial"/>
        <family val="2"/>
      </rPr>
      <t xml:space="preserve"> = </t>
    </r>
    <r>
      <rPr>
        <b/>
        <sz val="12"/>
        <rFont val="Symbol"/>
        <family val="1"/>
        <charset val="2"/>
      </rPr>
      <t></t>
    </r>
    <r>
      <rPr>
        <b/>
        <sz val="12"/>
        <rFont val="Arial"/>
        <family val="2"/>
      </rPr>
      <t xml:space="preserve"> </t>
    </r>
    <r>
      <rPr>
        <b/>
        <i/>
        <sz val="12"/>
        <rFont val="Arial"/>
        <family val="2"/>
      </rPr>
      <t>z</t>
    </r>
    <r>
      <rPr>
        <b/>
        <sz val="12"/>
        <rFont val="Symbol"/>
        <family val="1"/>
        <charset val="2"/>
      </rPr>
      <t></t>
    </r>
    <r>
      <rPr>
        <b/>
        <i/>
        <vertAlign val="superscript"/>
        <sz val="12"/>
        <rFont val="Times New Roman"/>
        <family val="1"/>
      </rPr>
      <t>n</t>
    </r>
    <r>
      <rPr>
        <b/>
        <sz val="12"/>
        <rFont val="Arial"/>
        <family val="2"/>
      </rPr>
      <t xml:space="preserve">  (cos </t>
    </r>
    <r>
      <rPr>
        <b/>
        <i/>
        <sz val="12"/>
        <rFont val="Arial"/>
        <family val="2"/>
      </rPr>
      <t>n</t>
    </r>
    <r>
      <rPr>
        <b/>
        <sz val="12"/>
        <rFont val="Symbol"/>
        <family val="1"/>
        <charset val="2"/>
      </rPr>
      <t>q</t>
    </r>
    <r>
      <rPr>
        <b/>
        <sz val="12"/>
        <rFont val="Arial"/>
        <family val="2"/>
      </rPr>
      <t xml:space="preserve"> + </t>
    </r>
    <r>
      <rPr>
        <b/>
        <i/>
        <sz val="12"/>
        <rFont val="Arial"/>
        <family val="2"/>
      </rPr>
      <t>i</t>
    </r>
    <r>
      <rPr>
        <b/>
        <sz val="12"/>
        <rFont val="Arial"/>
        <family val="2"/>
      </rPr>
      <t xml:space="preserve"> sin </t>
    </r>
    <r>
      <rPr>
        <b/>
        <i/>
        <sz val="12"/>
        <rFont val="Arial"/>
        <family val="2"/>
      </rPr>
      <t>n</t>
    </r>
    <r>
      <rPr>
        <b/>
        <sz val="12"/>
        <rFont val="Symbol"/>
        <family val="1"/>
        <charset val="2"/>
      </rPr>
      <t>q</t>
    </r>
    <r>
      <rPr>
        <b/>
        <sz val="12"/>
        <rFont val="Arial"/>
        <family val="2"/>
      </rPr>
      <t>)</t>
    </r>
  </si>
  <si>
    <t>Trig Form</t>
  </si>
  <si>
    <t>Rectangular Form</t>
  </si>
  <si>
    <t>so</t>
  </si>
  <si>
    <r>
      <t>x</t>
    </r>
    <r>
      <rPr>
        <b/>
        <sz val="12"/>
        <color indexed="12"/>
        <rFont val="Arial"/>
        <family val="2"/>
      </rPr>
      <t xml:space="preserve"> =</t>
    </r>
  </si>
  <si>
    <r>
      <t>y</t>
    </r>
    <r>
      <rPr>
        <b/>
        <sz val="12"/>
        <color indexed="12"/>
        <rFont val="Arial"/>
        <family val="2"/>
      </rPr>
      <t xml:space="preserve"> =</t>
    </r>
  </si>
  <si>
    <t>x =</t>
  </si>
  <si>
    <t>y =</t>
  </si>
  <si>
    <t>z =</t>
  </si>
  <si>
    <t>Q =</t>
  </si>
  <si>
    <r>
      <t>q</t>
    </r>
    <r>
      <rPr>
        <b/>
        <sz val="12"/>
        <color indexed="12"/>
        <rFont val="Arial"/>
      </rPr>
      <t xml:space="preserve"> =</t>
    </r>
  </si>
  <si>
    <t>°</t>
  </si>
  <si>
    <r>
      <t xml:space="preserve">    What is the highest power </t>
    </r>
    <r>
      <rPr>
        <b/>
        <i/>
        <sz val="12"/>
        <color indexed="12"/>
        <rFont val="Arial"/>
        <family val="2"/>
      </rPr>
      <t>n</t>
    </r>
    <r>
      <rPr>
        <b/>
        <sz val="12"/>
        <color indexed="12"/>
        <rFont val="Arial"/>
        <family val="2"/>
      </rPr>
      <t xml:space="preserve"> (1 to 6)?</t>
    </r>
  </si>
  <si>
    <r>
      <t xml:space="preserve">                   of a complex number </t>
    </r>
    <r>
      <rPr>
        <b/>
        <i/>
        <sz val="12"/>
        <rFont val="Arial"/>
        <family val="2"/>
      </rPr>
      <t/>
    </r>
  </si>
  <si>
    <r>
      <t xml:space="preserve">First enter the real and imaginary parts of the complex number </t>
    </r>
    <r>
      <rPr>
        <b/>
        <i/>
        <sz val="12"/>
        <color indexed="12"/>
        <rFont val="Arial"/>
        <family val="2"/>
      </rPr>
      <t>z</t>
    </r>
    <r>
      <rPr>
        <b/>
        <sz val="12"/>
        <color indexed="12"/>
        <rFont val="Arial"/>
        <family val="2"/>
      </rPr>
      <t xml:space="preserve">:  </t>
    </r>
  </si>
  <si>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</si>
  <si>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</si>
  <si>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</si>
  <si>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</si>
  <si>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</si>
  <si>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This DIGMath module lets you investigate </t>
  </si>
  <si>
    <t xml:space="preserve">so  </t>
  </si>
  <si>
    <t xml:space="preserve">     This DIGMath module lets you investigate</t>
  </si>
  <si>
    <r>
      <t xml:space="preserve">        investigate the successive powers </t>
    </r>
    <r>
      <rPr>
        <b/>
        <sz val="13"/>
        <rFont val="Arial"/>
        <family val="2"/>
      </rPr>
      <t/>
    </r>
  </si>
  <si>
    <r>
      <t xml:space="preserve">                            </t>
    </r>
    <r>
      <rPr>
        <b/>
        <i/>
        <sz val="12"/>
        <rFont val="Arial"/>
        <family val="2"/>
      </rPr>
      <t>z</t>
    </r>
    <r>
      <rPr>
        <b/>
        <i/>
        <vertAlign val="superscript"/>
        <sz val="12"/>
        <rFont val="Arial"/>
        <family val="2"/>
      </rPr>
      <t>n</t>
    </r>
    <r>
      <rPr>
        <b/>
        <sz val="12"/>
        <rFont val="Arial"/>
        <family val="2"/>
      </rPr>
      <t xml:space="preserve"> = (</t>
    </r>
    <r>
      <rPr>
        <b/>
        <i/>
        <sz val="12"/>
        <rFont val="Arial"/>
        <family val="2"/>
      </rPr>
      <t>x</t>
    </r>
    <r>
      <rPr>
        <b/>
        <sz val="12"/>
        <rFont val="Arial"/>
        <family val="2"/>
      </rPr>
      <t xml:space="preserve"> + </t>
    </r>
    <r>
      <rPr>
        <b/>
        <i/>
        <sz val="12"/>
        <rFont val="Arial"/>
        <family val="2"/>
      </rPr>
      <t>yi</t>
    </r>
    <r>
      <rPr>
        <b/>
        <sz val="12"/>
        <rFont val="Arial"/>
        <family val="2"/>
      </rPr>
      <t>)</t>
    </r>
    <r>
      <rPr>
        <b/>
        <i/>
        <vertAlign val="superscript"/>
        <sz val="12"/>
        <rFont val="Arial"/>
        <family val="2"/>
      </rPr>
      <t>n</t>
    </r>
    <r>
      <rPr>
        <b/>
        <sz val="12"/>
        <rFont val="Arial"/>
        <family val="2"/>
      </rPr>
      <t xml:space="preserve"> </t>
    </r>
  </si>
  <si>
    <t>xx =</t>
  </si>
  <si>
    <t>yy =</t>
  </si>
  <si>
    <r>
      <t xml:space="preserve">DeMoivre's Theorem for non-integer powers </t>
    </r>
    <r>
      <rPr>
        <b/>
        <sz val="13"/>
        <rFont val="Arial"/>
        <family val="2"/>
      </rPr>
      <t/>
    </r>
  </si>
  <si>
    <t xml:space="preserve">            This DIGMath module lets you investigate </t>
  </si>
  <si>
    <r>
      <t xml:space="preserve">    What is the power </t>
    </r>
    <r>
      <rPr>
        <b/>
        <i/>
        <sz val="12"/>
        <color indexed="12"/>
        <rFont val="Arial"/>
        <family val="2"/>
      </rPr>
      <t>n</t>
    </r>
    <r>
      <rPr>
        <b/>
        <sz val="12"/>
        <color indexed="12"/>
        <rFont val="Arial"/>
        <family val="2"/>
      </rPr>
      <t xml:space="preserve"> (0.1 to 2.5)?</t>
    </r>
  </si>
  <si>
    <t>Non-Integer Powers</t>
  </si>
  <si>
    <t>xxx=</t>
  </si>
  <si>
    <t>yyy =</t>
  </si>
  <si>
    <r>
      <t xml:space="preserve"> </t>
    </r>
    <r>
      <rPr>
        <b/>
        <i/>
        <sz val="12"/>
        <color indexed="12"/>
        <rFont val="Times New Roman"/>
        <family val="1"/>
      </rPr>
      <t>z</t>
    </r>
    <r>
      <rPr>
        <b/>
        <sz val="12"/>
        <color indexed="12"/>
        <rFont val="Symbol"/>
        <family val="1"/>
        <charset val="2"/>
      </rPr>
      <t></t>
    </r>
  </si>
  <si>
    <r>
      <t xml:space="preserve"> </t>
    </r>
    <r>
      <rPr>
        <b/>
        <i/>
        <sz val="12"/>
        <color indexed="12"/>
        <rFont val="Times New Roman"/>
        <family val="1"/>
      </rPr>
      <t>z</t>
    </r>
    <r>
      <rPr>
        <b/>
        <sz val="12"/>
        <color indexed="12"/>
        <rFont val="Symbol"/>
        <family val="1"/>
        <charset val="2"/>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</si>
</sst>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00000000"/>
    <numFmt numFmtId="167" formatCode="0.0000"/>
  </numFmts>
  <fonts count="76" x14ac:knownFonts="1">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sz val="10"/>
      <name val="Symbol"/>
      <family val="1"/>
      <charset val="2"/>
    </font>
    <font>
      <b/>
      <sz val="11"/>
      <name val="Arial"/>
      <family val="2"/>
    </font>
    <font>
      <sz val="11"/>
      <name val="Arial"/>
    </font>
    <font>
      <b/>
      <sz val="11"/>
      <color indexed="12"/>
      <name val="Arial"/>
      <family val="2"/>
    </font>
    <font>
      <sz val="10"/>
      <color indexed="12"/>
      <name val="Arial"/>
    </font>
    <font>
      <sz val="11"/>
      <color indexed="12"/>
      <name val="Arial"/>
      <family val="2"/>
    </font>
    <font>
      <b/>
      <sz val="11"/>
      <color indexed="10"/>
      <name val="Arial"/>
      <family val="2"/>
    </font>
    <font>
      <b/>
      <sz val="12"/>
      <color indexed="53"/>
      <name val="Arial"/>
      <family val="2"/>
    </font>
    <font>
      <b/>
      <sz val="10"/>
      <color indexed="81"/>
      <name val="Tahoma"/>
    </font>
    <font>
      <b/>
      <i/>
      <sz val="12"/>
      <color indexed="12"/>
      <name val="Arial"/>
      <family val="2"/>
    </font>
    <font>
      <b/>
      <i/>
      <sz val="10"/>
      <color indexed="81"/>
      <name val="Tahoma"/>
      <family val="2"/>
    </font>
    <font>
      <b/>
      <sz val="10"/>
      <color indexed="81"/>
      <name val="Tahoma"/>
      <family val="2"/>
    </font>
    <font>
      <b/>
      <sz val="13"/>
      <name val="Arial"/>
      <family val="2"/>
    </font>
    <font>
      <sz val="10"/>
      <color indexed="10"/>
      <name val="Arial"/>
    </font>
    <font>
      <sz val="10"/>
      <color indexed="11"/>
      <name val="Arial"/>
    </font>
    <font>
      <sz val="10"/>
      <color indexed="61"/>
      <name val="Arial"/>
    </font>
    <font>
      <sz val="10"/>
      <color indexed="15"/>
      <name val="Arial"/>
    </font>
    <font>
      <b/>
      <sz val="13"/>
      <color indexed="12"/>
      <name val="Times New Roman"/>
      <family val="1"/>
    </font>
    <font>
      <b/>
      <sz val="14"/>
      <color indexed="12"/>
      <name val="Times New Roman"/>
      <family val="1"/>
    </font>
    <font>
      <sz val="11"/>
      <color indexed="12"/>
      <name val="Times New Roman"/>
      <family val="1"/>
    </font>
    <font>
      <b/>
      <sz val="13"/>
      <name val="Times New Roman"/>
      <family val="1"/>
    </font>
    <font>
      <b/>
      <sz val="12"/>
      <color indexed="12"/>
      <name val="Times New Roman"/>
      <family val="1"/>
    </font>
    <font>
      <b/>
      <sz val="11"/>
      <color indexed="12"/>
      <name val="Times New Roman"/>
      <family val="1"/>
    </font>
    <font>
      <b/>
      <sz val="12"/>
      <name val="Times New Roman"/>
      <family val="1"/>
    </font>
    <font>
      <b/>
      <sz val="14"/>
      <color indexed="10"/>
      <name val="Times New Roman"/>
      <family val="1"/>
    </font>
    <font>
      <b/>
      <sz val="10"/>
      <color indexed="11"/>
      <name val="Arial"/>
      <family val="2"/>
    </font>
    <font>
      <b/>
      <sz val="10"/>
      <color indexed="52"/>
      <name val="Arial"/>
      <family val="2"/>
    </font>
    <font>
      <b/>
      <sz val="10"/>
      <color indexed="61"/>
      <name val="Arial"/>
      <family val="2"/>
    </font>
    <font>
      <b/>
      <sz val="10"/>
      <color indexed="15"/>
      <name val="Arial"/>
      <family val="2"/>
    </font>
    <font>
      <b/>
      <sz val="12"/>
      <color indexed="10"/>
      <name val="Arial"/>
      <family val="2"/>
    </font>
    <font>
      <b/>
      <sz val="12"/>
      <color indexed="11"/>
      <name val="Arial"/>
      <family val="2"/>
    </font>
    <font>
      <sz val="10"/>
      <color indexed="52"/>
      <name val="Arial"/>
    </font>
    <font>
      <b/>
      <sz val="10"/>
      <color indexed="52"/>
      <name val="Arial"/>
    </font>
    <font>
      <b/>
      <sz val="12"/>
      <color indexed="61"/>
      <name val="Arial"/>
      <family val="2"/>
    </font>
    <font>
      <sz val="10"/>
      <color indexed="61"/>
      <name val="Arial"/>
      <family val="2"/>
    </font>
    <font>
      <b/>
      <sz val="12"/>
      <color indexed="46"/>
      <name val="Arial"/>
      <family val="2"/>
    </font>
    <font>
      <b/>
      <sz val="14"/>
      <color indexed="46"/>
      <name val="Times New Roman"/>
      <family val="1"/>
    </font>
    <font>
      <sz val="10"/>
      <color indexed="46"/>
      <name val="Arial"/>
      <family val="2"/>
    </font>
    <font>
      <sz val="12"/>
      <color indexed="15"/>
      <name val="Arial"/>
      <family val="2"/>
    </font>
    <font>
      <b/>
      <sz val="12"/>
      <color indexed="15"/>
      <name val="Times New Roman"/>
      <family val="1"/>
    </font>
    <font>
      <b/>
      <sz val="14"/>
      <color indexed="15"/>
      <name val="Times New Roman"/>
      <family val="1"/>
    </font>
    <font>
      <b/>
      <sz val="12"/>
      <color indexed="15"/>
      <name val="Arial"/>
      <family val="2"/>
    </font>
    <font>
      <sz val="11"/>
      <color indexed="15"/>
      <name val="Times New Roman"/>
      <family val="1"/>
    </font>
    <font>
      <sz val="10"/>
      <color indexed="15"/>
      <name val="Arial"/>
      <family val="2"/>
    </font>
    <font>
      <b/>
      <sz val="10"/>
      <color indexed="81"/>
      <name val="Symbol"/>
      <family val="1"/>
      <charset val="2"/>
    </font>
    <font>
      <b/>
      <i/>
      <sz val="12"/>
      <name val="Arial"/>
      <family val="2"/>
    </font>
    <font>
      <b/>
      <sz val="12"/>
      <name val="Symbol"/>
      <family val="1"/>
      <charset val="2"/>
    </font>
    <font>
      <b/>
      <i/>
      <vertAlign val="superscript"/>
      <sz val="12"/>
      <name val="Arial"/>
      <family val="2"/>
    </font>
    <font>
      <b/>
      <i/>
      <vertAlign val="superscript"/>
      <sz val="12"/>
      <name val="Times New Roman"/>
      <family val="1"/>
    </font>
    <font>
      <b/>
      <sz val="12"/>
      <color indexed="12"/>
      <name val="Symbol"/>
      <family val="1"/>
      <charset val="2"/>
    </font>
    <font>
      <b/>
      <sz val="12"/>
      <color indexed="12"/>
      <name val="Arial"/>
    </font>
    <font>
      <b/>
      <sz val="14"/>
      <color indexed="12"/>
      <name val="Symbol"/>
      <family val="1"/>
      <charset val="2"/>
    </font>
    <font>
      <sz val="10"/>
      <color indexed="53"/>
      <name val="Arial"/>
      <family val="2"/>
    </font>
    <font>
      <b/>
      <sz val="10"/>
      <color indexed="15"/>
      <name val="Arial"/>
    </font>
    <font>
      <b/>
      <sz val="12"/>
      <color indexed="51"/>
      <name val="Arial"/>
      <family val="2"/>
    </font>
    <font>
      <sz val="10"/>
      <color indexed="51"/>
      <name val="Arial"/>
      <family val="2"/>
    </font>
    <font>
      <b/>
      <sz val="10"/>
      <name val="Times New Roman"/>
      <family val="1"/>
    </font>
    <font>
      <sz val="8"/>
      <name val="Arial"/>
    </font>
    <font>
      <b/>
      <sz val="10"/>
      <color indexed="61"/>
      <name val="Arial"/>
    </font>
    <font>
      <b/>
      <vertAlign val="superscript"/>
      <sz val="10"/>
      <color indexed="81"/>
      <name val="Tahoma"/>
      <family val="2"/>
    </font>
    <font>
      <b/>
      <i/>
      <vertAlign val="superscript"/>
      <sz val="10"/>
      <color indexed="81"/>
      <name val="Tahoma"/>
      <family val="2"/>
    </font>
    <font>
      <b/>
      <i/>
      <sz val="12"/>
      <color indexed="12"/>
      <name val="Times New Roman"/>
      <family val="1"/>
    </font>
    <font>
      <b/>
      <sz val="13"/>
      <color indexed="10"/>
      <name val="Arial"/>
      <family val="2"/>
    </font>
    <font>
      <sz val="13"/>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7">
    <border>
      <left/>
      <right/>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10"/>
      </left>
      <right style="medium">
        <color indexed="10"/>
      </right>
      <top style="medium">
        <color indexed="10"/>
      </top>
      <bottom style="medium">
        <color indexed="10"/>
      </bottom>
      <diagonal/>
    </border>
  </borders>
  <cellStyleXfs count="1">
    <xf numFmtId="0" fontId="0" fillId="0" borderId="0"/>
  </cellStyleXfs>
  <cellXfs count="109">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5" fillId="0" borderId="0" xfId="0" applyFont="1"/>
    <xf numFmtId="0" fontId="0" fillId="0" borderId="0" xfId="0" applyFill="1" applyBorder="1" applyAlignment="1"/>
    <xf numFmtId="0" fontId="0" fillId="0" borderId="0" xfId="0" applyFill="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165" fontId="0" fillId="0" borderId="0" xfId="0" applyNumberFormat="1"/>
    <xf numFmtId="1" fontId="0" fillId="0" borderId="0" xfId="0" applyNumberFormat="1"/>
    <xf numFmtId="165" fontId="15" fillId="0" borderId="0" xfId="0" applyNumberFormat="1" applyFont="1" applyAlignment="1">
      <alignment horizontal="left"/>
    </xf>
    <xf numFmtId="165" fontId="15" fillId="0" borderId="0" xfId="0" applyNumberFormat="1" applyFont="1"/>
    <xf numFmtId="0" fontId="17" fillId="0" borderId="0" xfId="0" applyFont="1"/>
    <xf numFmtId="0" fontId="6" fillId="0" borderId="1" xfId="0" applyFont="1" applyFill="1" applyBorder="1" applyAlignment="1">
      <alignment horizontal="center"/>
    </xf>
    <xf numFmtId="0" fontId="0" fillId="0" borderId="0" xfId="0" applyBorder="1"/>
    <xf numFmtId="0" fontId="0" fillId="3" borderId="0" xfId="0" applyFill="1"/>
    <xf numFmtId="0" fontId="4" fillId="0" borderId="0" xfId="0" applyFont="1" applyFill="1"/>
    <xf numFmtId="2" fontId="18" fillId="0" borderId="0" xfId="0" applyNumberFormat="1" applyFont="1" applyAlignment="1">
      <alignment horizontal="center"/>
    </xf>
    <xf numFmtId="0" fontId="19" fillId="0" borderId="0" xfId="0" applyFont="1"/>
    <xf numFmtId="0" fontId="18" fillId="0" borderId="0" xfId="0" applyFont="1" applyAlignment="1">
      <alignment horizontal="center"/>
    </xf>
    <xf numFmtId="0" fontId="4" fillId="3" borderId="0" xfId="0" applyFont="1" applyFill="1"/>
    <xf numFmtId="166" fontId="0" fillId="0" borderId="0" xfId="0" applyNumberFormat="1"/>
    <xf numFmtId="0" fontId="0" fillId="0" borderId="2" xfId="0" applyBorder="1"/>
    <xf numFmtId="0" fontId="0" fillId="0" borderId="3" xfId="0" applyBorder="1" applyAlignment="1">
      <alignment horizontal="center"/>
    </xf>
    <xf numFmtId="0" fontId="0" fillId="0" borderId="0" xfId="0" applyAlignment="1">
      <alignment horizontal="center"/>
    </xf>
    <xf numFmtId="0" fontId="3" fillId="0" borderId="0" xfId="0" applyFont="1" applyFill="1" applyAlignment="1">
      <alignment horizontal="centerContinuous"/>
    </xf>
    <xf numFmtId="0" fontId="27" fillId="0" borderId="0" xfId="0" applyFont="1"/>
    <xf numFmtId="0" fontId="16"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8" fillId="0" borderId="0" xfId="0" applyFont="1"/>
    <xf numFmtId="0" fontId="28" fillId="0" borderId="0" xfId="0" applyFont="1" applyAlignment="1">
      <alignment horizontal="center"/>
    </xf>
    <xf numFmtId="0" fontId="29" fillId="0" borderId="0" xfId="0" applyFont="1"/>
    <xf numFmtId="0" fontId="31" fillId="0" borderId="0" xfId="0" applyFont="1"/>
    <xf numFmtId="0" fontId="32" fillId="0" borderId="0" xfId="0" applyFont="1"/>
    <xf numFmtId="0" fontId="33" fillId="0" borderId="0" xfId="0" applyFont="1"/>
    <xf numFmtId="49" fontId="34" fillId="0" borderId="0" xfId="0" applyNumberFormat="1" applyFont="1"/>
    <xf numFmtId="0" fontId="35" fillId="0" borderId="0" xfId="0" applyFont="1"/>
    <xf numFmtId="0" fontId="27" fillId="0" borderId="0" xfId="0" applyFont="1" applyAlignment="1">
      <alignment horizontal="center"/>
    </xf>
    <xf numFmtId="0" fontId="37" fillId="0" borderId="0" xfId="0" applyFont="1"/>
    <xf numFmtId="0" fontId="3" fillId="0" borderId="0" xfId="0" applyFont="1"/>
    <xf numFmtId="0" fontId="38" fillId="0" borderId="0" xfId="0" applyFont="1"/>
    <xf numFmtId="0" fontId="39" fillId="0" borderId="0" xfId="0" applyFont="1"/>
    <xf numFmtId="0" fontId="40" fillId="0" borderId="0" xfId="0" applyFont="1"/>
    <xf numFmtId="0" fontId="37" fillId="0" borderId="4" xfId="0" applyFont="1" applyBorder="1" applyAlignment="1">
      <alignment horizontal="center"/>
    </xf>
    <xf numFmtId="0" fontId="3" fillId="0" borderId="4" xfId="0" applyFont="1" applyBorder="1" applyAlignment="1">
      <alignment horizontal="center"/>
    </xf>
    <xf numFmtId="0" fontId="11" fillId="0" borderId="4" xfId="0" applyFont="1" applyBorder="1" applyAlignment="1">
      <alignment horizontal="center"/>
    </xf>
    <xf numFmtId="0" fontId="39" fillId="0" borderId="4" xfId="0" applyFont="1" applyBorder="1" applyAlignment="1">
      <alignment horizontal="center"/>
    </xf>
    <xf numFmtId="0" fontId="40" fillId="0" borderId="4" xfId="0" applyFont="1" applyBorder="1" applyAlignment="1">
      <alignment horizontal="center"/>
    </xf>
    <xf numFmtId="0" fontId="42" fillId="0" borderId="0" xfId="0" applyFont="1"/>
    <xf numFmtId="0" fontId="30" fillId="0" borderId="0" xfId="0" applyFont="1" applyFill="1" applyBorder="1" applyAlignment="1">
      <alignment horizontal="center"/>
    </xf>
    <xf numFmtId="0" fontId="43" fillId="0" borderId="0" xfId="0" applyFont="1" applyAlignment="1">
      <alignment horizontal="center"/>
    </xf>
    <xf numFmtId="0" fontId="44" fillId="0" borderId="4" xfId="0" applyFont="1" applyBorder="1" applyAlignment="1">
      <alignment horizontal="center"/>
    </xf>
    <xf numFmtId="0" fontId="43" fillId="0" borderId="0" xfId="0" applyFont="1"/>
    <xf numFmtId="0" fontId="44" fillId="0" borderId="0" xfId="0" applyFont="1"/>
    <xf numFmtId="0" fontId="47" fillId="0" borderId="0" xfId="0" applyFont="1" applyFill="1" applyAlignment="1">
      <alignment horizontal="right"/>
    </xf>
    <xf numFmtId="0" fontId="48" fillId="0" borderId="0" xfId="0" applyFont="1" applyFill="1" applyBorder="1" applyAlignment="1">
      <alignment horizontal="center"/>
    </xf>
    <xf numFmtId="0" fontId="49" fillId="0" borderId="0" xfId="0" applyFont="1" applyFill="1"/>
    <xf numFmtId="0" fontId="50" fillId="0" borderId="0" xfId="0" applyFont="1"/>
    <xf numFmtId="0" fontId="51" fillId="0" borderId="0" xfId="0" applyFont="1"/>
    <xf numFmtId="0" fontId="52" fillId="0" borderId="0" xfId="0" applyFont="1"/>
    <xf numFmtId="0" fontId="53" fillId="0" borderId="0" xfId="0" applyFont="1" applyFill="1" applyAlignment="1">
      <alignment horizontal="right"/>
    </xf>
    <xf numFmtId="0" fontId="52" fillId="0" borderId="0" xfId="0" applyFont="1" applyFill="1" applyBorder="1" applyAlignment="1">
      <alignment horizontal="center"/>
    </xf>
    <xf numFmtId="0" fontId="54" fillId="0" borderId="0" xfId="0" applyFont="1"/>
    <xf numFmtId="0" fontId="55" fillId="0" borderId="0" xfId="0" applyFont="1" applyFill="1"/>
    <xf numFmtId="0" fontId="55" fillId="0" borderId="0" xfId="0" applyFont="1"/>
    <xf numFmtId="0" fontId="0" fillId="0" borderId="5" xfId="0" applyBorder="1"/>
    <xf numFmtId="0" fontId="21" fillId="0" borderId="0" xfId="0" applyFont="1"/>
    <xf numFmtId="167" fontId="0" fillId="0" borderId="0" xfId="0" applyNumberFormat="1"/>
    <xf numFmtId="164" fontId="0" fillId="0" borderId="0" xfId="0" applyNumberFormat="1"/>
    <xf numFmtId="0" fontId="41" fillId="0" borderId="0" xfId="0" applyFont="1"/>
    <xf numFmtId="0" fontId="18" fillId="0" borderId="0" xfId="0" applyFont="1"/>
    <xf numFmtId="0" fontId="63" fillId="0" borderId="0" xfId="0" applyFont="1"/>
    <xf numFmtId="0" fontId="61" fillId="0" borderId="0" xfId="0" applyFont="1" applyAlignment="1">
      <alignment horizontal="right"/>
    </xf>
    <xf numFmtId="0" fontId="30" fillId="0" borderId="0" xfId="0" applyFont="1" applyFill="1" applyAlignment="1">
      <alignment horizontal="center"/>
    </xf>
    <xf numFmtId="0" fontId="64" fillId="0" borderId="0" xfId="0" applyFont="1"/>
    <xf numFmtId="0" fontId="45" fillId="0" borderId="0" xfId="0" applyFont="1"/>
    <xf numFmtId="0" fontId="46" fillId="0" borderId="0" xfId="0" applyFont="1"/>
    <xf numFmtId="0" fontId="53" fillId="0" borderId="0" xfId="0" applyFont="1"/>
    <xf numFmtId="0" fontId="65" fillId="0" borderId="4" xfId="0" applyFont="1" applyBorder="1" applyAlignment="1">
      <alignment horizontal="center"/>
    </xf>
    <xf numFmtId="0" fontId="65" fillId="0" borderId="0" xfId="0" applyFont="1"/>
    <xf numFmtId="164" fontId="8" fillId="0" borderId="0" xfId="0" applyNumberFormat="1" applyFont="1"/>
    <xf numFmtId="0" fontId="66" fillId="0" borderId="0" xfId="0" applyFont="1"/>
    <xf numFmtId="0" fontId="67" fillId="0" borderId="0" xfId="0" applyFont="1"/>
    <xf numFmtId="0" fontId="68" fillId="0" borderId="0" xfId="0" applyFont="1"/>
    <xf numFmtId="0" fontId="36" fillId="4" borderId="6" xfId="0" applyFont="1" applyFill="1" applyBorder="1" applyAlignment="1" applyProtection="1">
      <alignment horizontal="center"/>
      <protection locked="0"/>
    </xf>
    <xf numFmtId="0" fontId="36" fillId="0" borderId="0" xfId="0" applyFont="1" applyProtection="1">
      <protection locked="0"/>
    </xf>
    <xf numFmtId="0" fontId="21" fillId="0" borderId="0" xfId="0" applyFont="1" applyAlignment="1">
      <alignment horizontal="center"/>
    </xf>
    <xf numFmtId="0" fontId="29" fillId="0" borderId="0" xfId="0" applyFont="1" applyAlignment="1">
      <alignment horizontal="right"/>
    </xf>
    <xf numFmtId="0" fontId="11" fillId="0" borderId="4" xfId="0" applyFont="1" applyFill="1" applyBorder="1" applyAlignment="1">
      <alignment horizontal="center"/>
    </xf>
    <xf numFmtId="0" fontId="43" fillId="0" borderId="0" xfId="0" applyFont="1" applyFill="1" applyAlignment="1">
      <alignment horizontal="center"/>
    </xf>
    <xf numFmtId="0" fontId="16" fillId="0" borderId="0" xfId="0" applyFont="1" applyFill="1" applyAlignment="1">
      <alignment horizontal="center"/>
    </xf>
    <xf numFmtId="0" fontId="44" fillId="0" borderId="4" xfId="0" applyFont="1" applyFill="1" applyBorder="1" applyAlignment="1">
      <alignment horizontal="center"/>
    </xf>
    <xf numFmtId="0" fontId="0" fillId="0" borderId="0" xfId="0" applyFill="1" applyAlignment="1">
      <alignment horizontal="center"/>
    </xf>
    <xf numFmtId="0" fontId="70" fillId="0" borderId="4" xfId="0" applyFont="1" applyFill="1" applyBorder="1" applyAlignment="1">
      <alignment horizontal="center"/>
    </xf>
    <xf numFmtId="0" fontId="28" fillId="0" borderId="0" xfId="0" applyFont="1" applyFill="1" applyAlignment="1">
      <alignment horizontal="center"/>
    </xf>
    <xf numFmtId="0" fontId="27" fillId="0" borderId="0" xfId="0" applyFont="1" applyFill="1" applyAlignment="1">
      <alignment horizontal="center"/>
    </xf>
    <xf numFmtId="0" fontId="65" fillId="0" borderId="4" xfId="0" applyFont="1" applyFill="1" applyBorder="1" applyAlignment="1">
      <alignment horizontal="center"/>
    </xf>
    <xf numFmtId="164" fontId="8" fillId="0" borderId="0" xfId="0" applyNumberFormat="1" applyFont="1" applyAlignment="1">
      <alignment horizontal="center"/>
    </xf>
    <xf numFmtId="0" fontId="74" fillId="0" borderId="0" xfId="0" applyFont="1"/>
    <xf numFmtId="0" fontId="7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63341067285381E-2"/>
          <c:y val="5.9006300657361004E-2"/>
          <c:w val="0.91879350348027844"/>
          <c:h val="0.88509450986041505"/>
        </c:manualLayout>
      </c:layout>
      <c:scatterChart>
        <c:scatterStyle val="lineMarker"/>
        <c:varyColors val="0"/>
        <c:ser>
          <c:idx val="0"/>
          <c:order val="0"/>
          <c:spPr>
            <a:ln w="25400">
              <a:solidFill>
                <a:srgbClr val="00FF00"/>
              </a:solidFill>
              <a:prstDash val="solid"/>
            </a:ln>
          </c:spPr>
          <c:marker>
            <c:symbol val="circle"/>
            <c:size val="6"/>
            <c:spPr>
              <a:solidFill>
                <a:srgbClr val="00FF00"/>
              </a:solidFill>
              <a:ln>
                <a:solidFill>
                  <a:srgbClr val="00FF00"/>
                </a:solidFill>
                <a:prstDash val="solid"/>
              </a:ln>
            </c:spPr>
          </c:marker>
          <c:xVal>
            <c:numRef>
              <c:f>Sheet2!$C$7:$D$7</c:f>
              <c:numCache>
                <c:formatCode>General</c:formatCode>
                <c:ptCount val="2"/>
                <c:pt idx="0">
                  <c:v>0</c:v>
                </c:pt>
                <c:pt idx="1">
                  <c:v>0.5</c:v>
                </c:pt>
              </c:numCache>
            </c:numRef>
          </c:xVal>
          <c:yVal>
            <c:numRef>
              <c:f>Sheet2!$C$8:$D$8</c:f>
              <c:numCache>
                <c:formatCode>General</c:formatCode>
                <c:ptCount val="2"/>
                <c:pt idx="0">
                  <c:v>0</c:v>
                </c:pt>
                <c:pt idx="1">
                  <c:v>0.3</c:v>
                </c:pt>
              </c:numCache>
            </c:numRef>
          </c:yVal>
          <c:smooth val="0"/>
        </c:ser>
        <c:ser>
          <c:idx val="1"/>
          <c:order val="1"/>
          <c:spPr>
            <a:ln w="25400">
              <a:solidFill>
                <a:srgbClr val="FF0000"/>
              </a:solidFill>
              <a:prstDash val="solid"/>
            </a:ln>
          </c:spPr>
          <c:marker>
            <c:symbol val="circle"/>
            <c:size val="5"/>
            <c:spPr>
              <a:solidFill>
                <a:srgbClr val="FF0000"/>
              </a:solidFill>
              <a:ln>
                <a:solidFill>
                  <a:srgbClr val="FF0000"/>
                </a:solidFill>
                <a:prstDash val="solid"/>
              </a:ln>
            </c:spPr>
          </c:marker>
          <c:xVal>
            <c:numRef>
              <c:f>Sheet2!$E$7:$F$7</c:f>
              <c:numCache>
                <c:formatCode>General</c:formatCode>
                <c:ptCount val="2"/>
                <c:pt idx="0">
                  <c:v>0</c:v>
                </c:pt>
                <c:pt idx="1">
                  <c:v>0.21018952318434872</c:v>
                </c:pt>
              </c:numCache>
            </c:numRef>
          </c:xVal>
          <c:yVal>
            <c:numRef>
              <c:f>Sheet2!$E$8:$F$8</c:f>
              <c:numCache>
                <c:formatCode>General</c:formatCode>
                <c:ptCount val="2"/>
                <c:pt idx="0">
                  <c:v>0</c:v>
                </c:pt>
                <c:pt idx="1">
                  <c:v>-0.26724588742118388</c:v>
                </c:pt>
              </c:numCache>
            </c:numRef>
          </c:yVal>
          <c:smooth val="0"/>
        </c:ser>
        <c:ser>
          <c:idx val="2"/>
          <c:order val="2"/>
          <c:spPr>
            <a:ln w="25400">
              <a:solidFill>
                <a:srgbClr val="0000FF"/>
              </a:solidFill>
              <a:prstDash val="solid"/>
            </a:ln>
          </c:spPr>
          <c:marker>
            <c:symbol val="circle"/>
            <c:size val="4"/>
            <c:spPr>
              <a:solidFill>
                <a:srgbClr val="0000FF"/>
              </a:solidFill>
              <a:ln>
                <a:solidFill>
                  <a:srgbClr val="0000FF"/>
                </a:solidFill>
                <a:prstDash val="solid"/>
              </a:ln>
            </c:spPr>
          </c:marker>
          <c:xVal>
            <c:numRef>
              <c:f>Sheet2!$G$7:$H$7</c:f>
              <c:numCache>
                <c:formatCode>General</c:formatCode>
                <c:ptCount val="2"/>
                <c:pt idx="0">
                  <c:v>0</c:v>
                </c:pt>
                <c:pt idx="1">
                  <c:v>4.2158389272062752E-2</c:v>
                </c:pt>
              </c:numCache>
            </c:numRef>
          </c:xVal>
          <c:yVal>
            <c:numRef>
              <c:f>Sheet2!$G$8:$H$8</c:f>
              <c:numCache>
                <c:formatCode>General</c:formatCode>
                <c:ptCount val="2"/>
                <c:pt idx="0">
                  <c:v>0</c:v>
                </c:pt>
                <c:pt idx="1">
                  <c:v>-0.19371801726732907</c:v>
                </c:pt>
              </c:numCache>
            </c:numRef>
          </c:yVal>
          <c:smooth val="0"/>
        </c:ser>
        <c:ser>
          <c:idx val="3"/>
          <c:order val="3"/>
          <c:spPr>
            <a:ln w="25400">
              <a:solidFill>
                <a:srgbClr val="993300"/>
              </a:solidFill>
              <a:prstDash val="solid"/>
            </a:ln>
          </c:spPr>
          <c:marker>
            <c:symbol val="circle"/>
            <c:size val="4"/>
            <c:spPr>
              <a:solidFill>
                <a:srgbClr val="993300"/>
              </a:solidFill>
              <a:ln>
                <a:solidFill>
                  <a:srgbClr val="993300"/>
                </a:solidFill>
                <a:prstDash val="solid"/>
              </a:ln>
            </c:spPr>
          </c:marker>
          <c:xVal>
            <c:numRef>
              <c:f>Sheet2!$I$7:$J$7</c:f>
              <c:numCache>
                <c:formatCode>General</c:formatCode>
                <c:ptCount val="2"/>
                <c:pt idx="0">
                  <c:v>0</c:v>
                </c:pt>
                <c:pt idx="1">
                  <c:v>-2.724072868707221E-2</c:v>
                </c:pt>
              </c:numCache>
            </c:numRef>
          </c:xVal>
          <c:yVal>
            <c:numRef>
              <c:f>Sheet2!$I$8:$J$8</c:f>
              <c:numCache>
                <c:formatCode>General</c:formatCode>
                <c:ptCount val="2"/>
                <c:pt idx="0">
                  <c:v>0</c:v>
                </c:pt>
                <c:pt idx="1">
                  <c:v>-0.11234457130007354</c:v>
                </c:pt>
              </c:numCache>
            </c:numRef>
          </c:yVal>
          <c:smooth val="0"/>
        </c:ser>
        <c:ser>
          <c:idx val="4"/>
          <c:order val="4"/>
          <c:spPr>
            <a:ln w="25400">
              <a:solidFill>
                <a:srgbClr val="FF6600"/>
              </a:solidFill>
              <a:prstDash val="solid"/>
            </a:ln>
          </c:spPr>
          <c:marker>
            <c:symbol val="circle"/>
            <c:size val="4"/>
            <c:spPr>
              <a:solidFill>
                <a:srgbClr val="FF6600"/>
              </a:solidFill>
              <a:ln>
                <a:solidFill>
                  <a:srgbClr val="FF6600"/>
                </a:solidFill>
                <a:prstDash val="solid"/>
              </a:ln>
            </c:spPr>
          </c:marker>
          <c:xVal>
            <c:numRef>
              <c:f>Sheet2!$K$7:$L$7</c:f>
              <c:numCache>
                <c:formatCode>General</c:formatCode>
                <c:ptCount val="2"/>
                <c:pt idx="0">
                  <c:v>0</c:v>
                </c:pt>
                <c:pt idx="1">
                  <c:v>-4.2909091694764166E-2</c:v>
                </c:pt>
              </c:numCache>
            </c:numRef>
          </c:xVal>
          <c:yVal>
            <c:numRef>
              <c:f>Sheet2!$K$8:$L$8</c:f>
              <c:numCache>
                <c:formatCode>General</c:formatCode>
                <c:ptCount val="2"/>
                <c:pt idx="0">
                  <c:v>0</c:v>
                </c:pt>
                <c:pt idx="1">
                  <c:v>-5.1984153834897753E-2</c:v>
                </c:pt>
              </c:numCache>
            </c:numRef>
          </c:yVal>
          <c:smooth val="0"/>
        </c:ser>
        <c:ser>
          <c:idx val="5"/>
          <c:order val="5"/>
          <c:spPr>
            <a:ln w="25400">
              <a:solidFill>
                <a:srgbClr val="00FFFF"/>
              </a:solidFill>
              <a:prstDash val="solid"/>
            </a:ln>
          </c:spPr>
          <c:marker>
            <c:symbol val="circle"/>
            <c:size val="5"/>
            <c:spPr>
              <a:solidFill>
                <a:srgbClr val="00FFFF"/>
              </a:solidFill>
              <a:ln>
                <a:solidFill>
                  <a:srgbClr val="00FFFF"/>
                </a:solidFill>
                <a:prstDash val="solid"/>
              </a:ln>
            </c:spPr>
          </c:marker>
          <c:xVal>
            <c:numRef>
              <c:f>Sheet2!$M$7:$N$7</c:f>
              <c:numCache>
                <c:formatCode>General</c:formatCode>
                <c:ptCount val="2"/>
                <c:pt idx="0">
                  <c:v>0</c:v>
                </c:pt>
                <c:pt idx="1">
                  <c:v>0</c:v>
                </c:pt>
              </c:numCache>
            </c:numRef>
          </c:xVal>
          <c:yVal>
            <c:numRef>
              <c:f>Sheet2!$M$8:$N$8</c:f>
              <c:numCache>
                <c:formatCode>General</c:formatCode>
                <c:ptCount val="2"/>
                <c:pt idx="0">
                  <c:v>0</c:v>
                </c:pt>
                <c:pt idx="1">
                  <c:v>0</c:v>
                </c:pt>
              </c:numCache>
            </c:numRef>
          </c:yVal>
          <c:smooth val="0"/>
        </c:ser>
        <c:dLbls>
          <c:showLegendKey val="0"/>
          <c:showVal val="0"/>
          <c:showCatName val="0"/>
          <c:showSerName val="0"/>
          <c:showPercent val="0"/>
          <c:showBubbleSize val="0"/>
        </c:dLbls>
        <c:axId val="45148800"/>
        <c:axId val="91931392"/>
      </c:scatterChart>
      <c:valAx>
        <c:axId val="45148800"/>
        <c:scaling>
          <c:orientation val="minMax"/>
        </c:scaling>
        <c:delete val="0"/>
        <c:axPos val="b"/>
        <c:numFmt formatCode="General" sourceLinked="1"/>
        <c:majorTickMark val="out"/>
        <c:minorTickMark val="none"/>
        <c:tickLblPos val="nextTo"/>
        <c:spPr>
          <a:ln w="3175">
            <a:solidFill>
              <a:srgbClr val="333399"/>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91931392"/>
        <c:crosses val="autoZero"/>
        <c:crossBetween val="midCat"/>
      </c:valAx>
      <c:valAx>
        <c:axId val="91931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5148800"/>
        <c:crosses val="autoZero"/>
        <c:crossBetween val="midCat"/>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893203883495145E-2"/>
          <c:y val="4.9535603715170282E-2"/>
          <c:w val="0.92815533980582521"/>
          <c:h val="0.90402476780185759"/>
        </c:manualLayout>
      </c:layout>
      <c:scatterChart>
        <c:scatterStyle val="lineMarker"/>
        <c:varyColors val="0"/>
        <c:ser>
          <c:idx val="0"/>
          <c:order val="0"/>
          <c:spPr>
            <a:ln w="25400">
              <a:solidFill>
                <a:srgbClr val="00FF00"/>
              </a:solidFill>
              <a:prstDash val="solid"/>
            </a:ln>
          </c:spPr>
          <c:marker>
            <c:symbol val="circle"/>
            <c:size val="6"/>
            <c:spPr>
              <a:solidFill>
                <a:srgbClr val="00FF00"/>
              </a:solidFill>
              <a:ln>
                <a:solidFill>
                  <a:srgbClr val="00FF00"/>
                </a:solidFill>
                <a:prstDash val="solid"/>
              </a:ln>
            </c:spPr>
          </c:marker>
          <c:xVal>
            <c:numRef>
              <c:f>Sheet2!$C$22:$D$22</c:f>
              <c:numCache>
                <c:formatCode>General</c:formatCode>
                <c:ptCount val="2"/>
                <c:pt idx="0">
                  <c:v>0</c:v>
                </c:pt>
                <c:pt idx="1">
                  <c:v>3</c:v>
                </c:pt>
              </c:numCache>
            </c:numRef>
          </c:xVal>
          <c:yVal>
            <c:numRef>
              <c:f>Sheet2!$C$23:$D$23</c:f>
              <c:numCache>
                <c:formatCode>General</c:formatCode>
                <c:ptCount val="2"/>
                <c:pt idx="0">
                  <c:v>0</c:v>
                </c:pt>
                <c:pt idx="1">
                  <c:v>4</c:v>
                </c:pt>
              </c:numCache>
            </c:numRef>
          </c:yVal>
          <c:smooth val="0"/>
        </c:ser>
        <c:ser>
          <c:idx val="1"/>
          <c:order val="1"/>
          <c:spPr>
            <a:ln w="25400">
              <a:solidFill>
                <a:srgbClr val="FF0000"/>
              </a:solidFill>
              <a:prstDash val="solid"/>
            </a:ln>
          </c:spPr>
          <c:marker>
            <c:symbol val="circle"/>
            <c:size val="5"/>
            <c:spPr>
              <a:solidFill>
                <a:srgbClr val="FF0000"/>
              </a:solidFill>
              <a:ln>
                <a:solidFill>
                  <a:srgbClr val="FF0000"/>
                </a:solidFill>
                <a:prstDash val="solid"/>
              </a:ln>
            </c:spPr>
          </c:marker>
          <c:xVal>
            <c:numRef>
              <c:f>Sheet2!$E$22:$F$22</c:f>
              <c:numCache>
                <c:formatCode>General</c:formatCode>
                <c:ptCount val="2"/>
                <c:pt idx="0">
                  <c:v>0</c:v>
                </c:pt>
                <c:pt idx="1">
                  <c:v>-7</c:v>
                </c:pt>
              </c:numCache>
            </c:numRef>
          </c:xVal>
          <c:yVal>
            <c:numRef>
              <c:f>Sheet2!$E$23:$F$23</c:f>
              <c:numCache>
                <c:formatCode>General</c:formatCode>
                <c:ptCount val="2"/>
                <c:pt idx="0">
                  <c:v>0</c:v>
                </c:pt>
                <c:pt idx="1">
                  <c:v>24</c:v>
                </c:pt>
              </c:numCache>
            </c:numRef>
          </c:yVal>
          <c:smooth val="0"/>
        </c:ser>
        <c:ser>
          <c:idx val="2"/>
          <c:order val="2"/>
          <c:spPr>
            <a:ln w="25400">
              <a:solidFill>
                <a:srgbClr val="0000FF"/>
              </a:solidFill>
              <a:prstDash val="solid"/>
            </a:ln>
          </c:spPr>
          <c:marker>
            <c:symbol val="circle"/>
            <c:size val="4"/>
            <c:spPr>
              <a:solidFill>
                <a:srgbClr val="0000FF"/>
              </a:solidFill>
              <a:ln>
                <a:solidFill>
                  <a:srgbClr val="0000FF"/>
                </a:solidFill>
                <a:prstDash val="solid"/>
              </a:ln>
            </c:spPr>
          </c:marker>
          <c:xVal>
            <c:numRef>
              <c:f>Sheet2!$G$22:$H$22</c:f>
              <c:numCache>
                <c:formatCode>General</c:formatCode>
                <c:ptCount val="2"/>
                <c:pt idx="0">
                  <c:v>0</c:v>
                </c:pt>
                <c:pt idx="1">
                  <c:v>-117</c:v>
                </c:pt>
              </c:numCache>
            </c:numRef>
          </c:xVal>
          <c:yVal>
            <c:numRef>
              <c:f>Sheet2!$G$23:$H$23</c:f>
              <c:numCache>
                <c:formatCode>General</c:formatCode>
                <c:ptCount val="2"/>
                <c:pt idx="0">
                  <c:v>0</c:v>
                </c:pt>
                <c:pt idx="1">
                  <c:v>-44</c:v>
                </c:pt>
              </c:numCache>
            </c:numRef>
          </c:yVal>
          <c:smooth val="0"/>
        </c:ser>
        <c:ser>
          <c:idx val="3"/>
          <c:order val="3"/>
          <c:spPr>
            <a:ln w="25400">
              <a:solidFill>
                <a:srgbClr val="993300"/>
              </a:solidFill>
              <a:prstDash val="solid"/>
            </a:ln>
          </c:spPr>
          <c:marker>
            <c:symbol val="circle"/>
            <c:size val="4"/>
            <c:spPr>
              <a:solidFill>
                <a:srgbClr val="993300"/>
              </a:solidFill>
              <a:ln>
                <a:solidFill>
                  <a:srgbClr val="993300"/>
                </a:solidFill>
                <a:prstDash val="solid"/>
              </a:ln>
            </c:spPr>
          </c:marker>
          <c:xVal>
            <c:numRef>
              <c:f>Sheet2!$I$22:$J$22</c:f>
              <c:numCache>
                <c:formatCode>General</c:formatCode>
                <c:ptCount val="2"/>
                <c:pt idx="0">
                  <c:v>0</c:v>
                </c:pt>
                <c:pt idx="1">
                  <c:v>0</c:v>
                </c:pt>
              </c:numCache>
            </c:numRef>
          </c:xVal>
          <c:yVal>
            <c:numRef>
              <c:f>Sheet2!$I$23:$J$23</c:f>
              <c:numCache>
                <c:formatCode>General</c:formatCode>
                <c:ptCount val="2"/>
                <c:pt idx="0">
                  <c:v>0</c:v>
                </c:pt>
                <c:pt idx="1">
                  <c:v>0</c:v>
                </c:pt>
              </c:numCache>
            </c:numRef>
          </c:yVal>
          <c:smooth val="0"/>
        </c:ser>
        <c:ser>
          <c:idx val="4"/>
          <c:order val="4"/>
          <c:spPr>
            <a:ln w="25400">
              <a:solidFill>
                <a:srgbClr val="FF6600"/>
              </a:solidFill>
              <a:prstDash val="solid"/>
            </a:ln>
          </c:spPr>
          <c:marker>
            <c:symbol val="circle"/>
            <c:size val="4"/>
            <c:spPr>
              <a:solidFill>
                <a:srgbClr val="FF6600"/>
              </a:solidFill>
              <a:ln>
                <a:solidFill>
                  <a:srgbClr val="FF6600"/>
                </a:solidFill>
                <a:prstDash val="solid"/>
              </a:ln>
            </c:spPr>
          </c:marker>
          <c:xVal>
            <c:numRef>
              <c:f>Sheet2!$K$22:$L$22</c:f>
              <c:numCache>
                <c:formatCode>General</c:formatCode>
                <c:ptCount val="2"/>
                <c:pt idx="0">
                  <c:v>0</c:v>
                </c:pt>
                <c:pt idx="1">
                  <c:v>0</c:v>
                </c:pt>
              </c:numCache>
            </c:numRef>
          </c:xVal>
          <c:yVal>
            <c:numRef>
              <c:f>Sheet2!$K$23:$L$23</c:f>
              <c:numCache>
                <c:formatCode>General</c:formatCode>
                <c:ptCount val="2"/>
                <c:pt idx="0">
                  <c:v>0</c:v>
                </c:pt>
                <c:pt idx="1">
                  <c:v>0</c:v>
                </c:pt>
              </c:numCache>
            </c:numRef>
          </c:yVal>
          <c:smooth val="0"/>
        </c:ser>
        <c:ser>
          <c:idx val="5"/>
          <c:order val="5"/>
          <c:spPr>
            <a:ln w="25400">
              <a:solidFill>
                <a:srgbClr val="00FFFF"/>
              </a:solidFill>
              <a:prstDash val="solid"/>
            </a:ln>
          </c:spPr>
          <c:marker>
            <c:symbol val="circle"/>
            <c:size val="5"/>
            <c:spPr>
              <a:solidFill>
                <a:srgbClr val="00FFFF"/>
              </a:solidFill>
              <a:ln>
                <a:solidFill>
                  <a:srgbClr val="00FFFF"/>
                </a:solidFill>
                <a:prstDash val="solid"/>
              </a:ln>
            </c:spPr>
          </c:marker>
          <c:xVal>
            <c:numRef>
              <c:f>Sheet2!$M$22:$N$22</c:f>
              <c:numCache>
                <c:formatCode>General</c:formatCode>
                <c:ptCount val="2"/>
                <c:pt idx="0">
                  <c:v>0</c:v>
                </c:pt>
                <c:pt idx="1">
                  <c:v>0</c:v>
                </c:pt>
              </c:numCache>
            </c:numRef>
          </c:xVal>
          <c:yVal>
            <c:numRef>
              <c:f>Sheet2!$M$23:$N$23</c:f>
              <c:numCache>
                <c:formatCode>General</c:formatCode>
                <c:ptCount val="2"/>
                <c:pt idx="0">
                  <c:v>0</c:v>
                </c:pt>
                <c:pt idx="1">
                  <c:v>0</c:v>
                </c:pt>
              </c:numCache>
            </c:numRef>
          </c:yVal>
          <c:smooth val="0"/>
        </c:ser>
        <c:dLbls>
          <c:showLegendKey val="0"/>
          <c:showVal val="0"/>
          <c:showCatName val="0"/>
          <c:showSerName val="0"/>
          <c:showPercent val="0"/>
          <c:showBubbleSize val="0"/>
        </c:dLbls>
        <c:axId val="127594496"/>
        <c:axId val="127596416"/>
      </c:scatterChart>
      <c:valAx>
        <c:axId val="127594496"/>
        <c:scaling>
          <c:orientation val="minMax"/>
        </c:scaling>
        <c:delete val="0"/>
        <c:axPos val="b"/>
        <c:numFmt formatCode="General" sourceLinked="1"/>
        <c:majorTickMark val="out"/>
        <c:minorTickMark val="none"/>
        <c:tickLblPos val="nextTo"/>
        <c:spPr>
          <a:ln w="3175">
            <a:solidFill>
              <a:srgbClr val="333399"/>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127596416"/>
        <c:crosses val="autoZero"/>
        <c:crossBetween val="midCat"/>
      </c:valAx>
      <c:valAx>
        <c:axId val="1275964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Times New Roman"/>
                <a:ea typeface="Times New Roman"/>
                <a:cs typeface="Times New Roman"/>
              </a:defRPr>
            </a:pPr>
            <a:endParaRPr lang="en-US"/>
          </a:p>
        </c:txPr>
        <c:crossAx val="127594496"/>
        <c:crosses val="autoZero"/>
        <c:crossBetween val="midCat"/>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0141285403293E-2"/>
          <c:y val="5.8823529411764705E-2"/>
          <c:w val="0.90277981856693645"/>
          <c:h val="0.83281733746130027"/>
        </c:manualLayout>
      </c:layout>
      <c:scatterChart>
        <c:scatterStyle val="lineMarker"/>
        <c:varyColors val="0"/>
        <c:ser>
          <c:idx val="0"/>
          <c:order val="0"/>
          <c:spPr>
            <a:ln w="25400">
              <a:solidFill>
                <a:srgbClr val="00FF00"/>
              </a:solidFill>
              <a:prstDash val="solid"/>
            </a:ln>
          </c:spPr>
          <c:marker>
            <c:symbol val="circle"/>
            <c:size val="6"/>
            <c:spPr>
              <a:solidFill>
                <a:srgbClr val="00FF00"/>
              </a:solidFill>
              <a:ln>
                <a:solidFill>
                  <a:srgbClr val="00FF00"/>
                </a:solidFill>
                <a:prstDash val="solid"/>
              </a:ln>
            </c:spPr>
          </c:marker>
          <c:xVal>
            <c:numRef>
              <c:f>Sheet2!$C$38:$D$38</c:f>
              <c:numCache>
                <c:formatCode>General</c:formatCode>
                <c:ptCount val="2"/>
                <c:pt idx="0">
                  <c:v>0</c:v>
                </c:pt>
                <c:pt idx="1">
                  <c:v>1</c:v>
                </c:pt>
              </c:numCache>
            </c:numRef>
          </c:xVal>
          <c:yVal>
            <c:numRef>
              <c:f>Sheet2!$C$39:$D$39</c:f>
              <c:numCache>
                <c:formatCode>General</c:formatCode>
                <c:ptCount val="2"/>
                <c:pt idx="0">
                  <c:v>0</c:v>
                </c:pt>
                <c:pt idx="1">
                  <c:v>2</c:v>
                </c:pt>
              </c:numCache>
            </c:numRef>
          </c:yVal>
          <c:smooth val="0"/>
        </c:ser>
        <c:ser>
          <c:idx val="1"/>
          <c:order val="1"/>
          <c:spPr>
            <a:ln w="25400">
              <a:solidFill>
                <a:srgbClr val="FF0000"/>
              </a:solidFill>
              <a:prstDash val="solid"/>
            </a:ln>
          </c:spPr>
          <c:marker>
            <c:symbol val="circle"/>
            <c:size val="5"/>
            <c:spPr>
              <a:solidFill>
                <a:srgbClr val="FF0000"/>
              </a:solidFill>
              <a:ln>
                <a:solidFill>
                  <a:srgbClr val="FF0000"/>
                </a:solidFill>
                <a:prstDash val="solid"/>
              </a:ln>
            </c:spPr>
          </c:marker>
          <c:xVal>
            <c:numRef>
              <c:f>Sheet2!$E$38:$F$38</c:f>
              <c:numCache>
                <c:formatCode>General</c:formatCode>
                <c:ptCount val="2"/>
                <c:pt idx="0">
                  <c:v>0</c:v>
                </c:pt>
                <c:pt idx="1">
                  <c:v>2.1724594215500805</c:v>
                </c:pt>
              </c:numCache>
            </c:numRef>
          </c:xVal>
          <c:yVal>
            <c:numRef>
              <c:f>Sheet2!$E$39:$F$39</c:f>
              <c:numCache>
                <c:formatCode>General</c:formatCode>
                <c:ptCount val="2"/>
                <c:pt idx="0">
                  <c:v>0</c:v>
                </c:pt>
                <c:pt idx="1">
                  <c:v>1.8393103510654158</c:v>
                </c:pt>
              </c:numCache>
            </c:numRef>
          </c:yVal>
          <c:smooth val="0"/>
        </c:ser>
        <c:dLbls>
          <c:showLegendKey val="0"/>
          <c:showVal val="0"/>
          <c:showCatName val="0"/>
          <c:showSerName val="0"/>
          <c:showPercent val="0"/>
          <c:showBubbleSize val="0"/>
        </c:dLbls>
        <c:axId val="67402368"/>
        <c:axId val="67420928"/>
      </c:scatterChart>
      <c:valAx>
        <c:axId val="67402368"/>
        <c:scaling>
          <c:orientation val="minMax"/>
        </c:scaling>
        <c:delete val="0"/>
        <c:axPos val="b"/>
        <c:numFmt formatCode="General" sourceLinked="1"/>
        <c:majorTickMark val="out"/>
        <c:minorTickMark val="none"/>
        <c:tickLblPos val="nextTo"/>
        <c:spPr>
          <a:ln w="3175">
            <a:solidFill>
              <a:srgbClr val="333399"/>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7420928"/>
        <c:crosses val="autoZero"/>
        <c:crossBetween val="midCat"/>
      </c:valAx>
      <c:valAx>
        <c:axId val="674209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67402368"/>
        <c:crosses val="autoZero"/>
        <c:crossBetween val="midCat"/>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9525</xdr:rowOff>
    </xdr:from>
    <xdr:to>
      <xdr:col>18</xdr:col>
      <xdr:colOff>342900</xdr:colOff>
      <xdr:row>14</xdr:row>
      <xdr:rowOff>47625</xdr:rowOff>
    </xdr:to>
    <xdr:graphicFrame macro="">
      <xdr:nvGraphicFramePr>
        <xdr:cNvPr id="10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323850</xdr:colOff>
          <xdr:row>18</xdr:row>
          <xdr:rowOff>0</xdr:rowOff>
        </xdr:to>
        <xdr:sp macro="" textlink="">
          <xdr:nvSpPr>
            <xdr:cNvPr id="1045" name="ScrollBar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9525</xdr:colOff>
      <xdr:row>0</xdr:row>
      <xdr:rowOff>9525</xdr:rowOff>
    </xdr:from>
    <xdr:to>
      <xdr:col>17</xdr:col>
      <xdr:colOff>342900</xdr:colOff>
      <xdr:row>14</xdr:row>
      <xdr:rowOff>47625</xdr:rowOff>
    </xdr:to>
    <xdr:graphicFrame macro="">
      <xdr:nvGraphicFramePr>
        <xdr:cNvPr id="788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9525</xdr:rowOff>
        </xdr:from>
        <xdr:to>
          <xdr:col>7</xdr:col>
          <xdr:colOff>495300</xdr:colOff>
          <xdr:row>17</xdr:row>
          <xdr:rowOff>0</xdr:rowOff>
        </xdr:to>
        <xdr:sp macro="" textlink="">
          <xdr:nvSpPr>
            <xdr:cNvPr id="78854" name="ScrollBar1" hidden="1">
              <a:extLst>
                <a:ext uri="{63B3BB69-23CF-44E3-9099-C40C66FF867C}">
                  <a14:compatExt spid="_x0000_s7885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0</xdr:colOff>
      <xdr:row>0</xdr:row>
      <xdr:rowOff>0</xdr:rowOff>
    </xdr:from>
    <xdr:to>
      <xdr:col>14</xdr:col>
      <xdr:colOff>457200</xdr:colOff>
      <xdr:row>14</xdr:row>
      <xdr:rowOff>133350</xdr:rowOff>
    </xdr:to>
    <xdr:graphicFrame macro="">
      <xdr:nvGraphicFramePr>
        <xdr:cNvPr id="8090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7</xdr:col>
          <xdr:colOff>371475</xdr:colOff>
          <xdr:row>17</xdr:row>
          <xdr:rowOff>228600</xdr:rowOff>
        </xdr:to>
        <xdr:sp macro="" textlink="">
          <xdr:nvSpPr>
            <xdr:cNvPr id="80897" name="ScrollBar1" hidden="1">
              <a:extLst>
                <a:ext uri="{63B3BB69-23CF-44E3-9099-C40C66FF867C}">
                  <a14:compatExt spid="_x0000_s808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omments" Target="../comments3.xml"/><Relationship Id="rId4"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53"/>
  <sheetViews>
    <sheetView zoomScaleNormal="100" workbookViewId="0">
      <selection activeCell="F12" sqref="F12"/>
    </sheetView>
  </sheetViews>
  <sheetFormatPr defaultColWidth="8.7109375" defaultRowHeight="12.75" x14ac:dyDescent="0.2"/>
  <cols>
    <col min="1" max="1" width="3.28515625" customWidth="1"/>
    <col min="2" max="3" width="4.28515625" customWidth="1"/>
    <col min="4" max="4" width="33.7109375" customWidth="1"/>
    <col min="5" max="5" width="6.42578125" customWidth="1"/>
    <col min="6" max="6" width="8.42578125" customWidth="1"/>
    <col min="7" max="7" width="5.28515625" customWidth="1"/>
    <col min="8" max="8" width="4" customWidth="1"/>
    <col min="9" max="9" width="6.85546875" customWidth="1"/>
    <col min="10" max="10" width="4.7109375" customWidth="1"/>
    <col min="11" max="11" width="5.28515625" customWidth="1"/>
    <col min="12" max="12" width="6.140625" customWidth="1"/>
    <col min="13" max="13" width="7.85546875" customWidth="1"/>
    <col min="14" max="14" width="6.7109375" customWidth="1"/>
    <col min="15" max="15" width="7.28515625" customWidth="1"/>
    <col min="16" max="16" width="7" customWidth="1"/>
    <col min="17" max="17" width="8.85546875" customWidth="1"/>
    <col min="18" max="18" width="7.42578125" customWidth="1"/>
    <col min="19" max="19" width="10.5703125" customWidth="1"/>
    <col min="20" max="20" width="7.28515625" customWidth="1"/>
    <col min="21" max="21" width="10.28515625" customWidth="1"/>
    <col min="23" max="23" width="11.28515625" customWidth="1"/>
    <col min="25" max="25" width="12.5703125" customWidth="1"/>
    <col min="33" max="33" width="10.42578125" customWidth="1"/>
    <col min="34" max="34" width="6.42578125" customWidth="1"/>
  </cols>
  <sheetData>
    <row r="1" spans="1:36" ht="20.25" x14ac:dyDescent="0.3">
      <c r="A1" s="2"/>
      <c r="B1" s="5"/>
      <c r="D1" s="5" t="s">
        <v>14</v>
      </c>
      <c r="X1" s="17"/>
      <c r="Y1" s="16"/>
      <c r="AE1" s="13"/>
      <c r="AG1" s="22"/>
      <c r="AI1" s="21"/>
      <c r="AJ1" s="21"/>
    </row>
    <row r="2" spans="1:36" ht="12.75" customHeight="1" x14ac:dyDescent="0.25">
      <c r="A2" s="2"/>
      <c r="Y2" s="16"/>
      <c r="AE2" s="13"/>
      <c r="AI2" s="6"/>
      <c r="AJ2" s="6"/>
    </row>
    <row r="3" spans="1:36" ht="16.5" customHeight="1" x14ac:dyDescent="0.25">
      <c r="A3" s="2"/>
      <c r="B3" s="28" t="s">
        <v>37</v>
      </c>
      <c r="C3" s="28"/>
      <c r="D3" s="4"/>
      <c r="E3" s="4"/>
      <c r="F3" s="3"/>
      <c r="G3" s="7"/>
      <c r="H3" s="23"/>
      <c r="J3" s="23"/>
      <c r="Y3" s="16"/>
      <c r="AF3" s="17"/>
      <c r="AI3" s="6"/>
      <c r="AJ3" s="6"/>
    </row>
    <row r="4" spans="1:36" ht="17.25" customHeight="1" x14ac:dyDescent="0.25">
      <c r="A4" s="2"/>
      <c r="B4" s="28"/>
      <c r="D4" s="4" t="s">
        <v>15</v>
      </c>
      <c r="E4" s="4"/>
      <c r="F4" s="3"/>
      <c r="G4" s="7"/>
      <c r="H4" s="7"/>
      <c r="Y4" s="29"/>
      <c r="AF4" s="16"/>
      <c r="AI4" s="6"/>
      <c r="AJ4" s="6"/>
    </row>
    <row r="5" spans="1:36" ht="18" customHeight="1" x14ac:dyDescent="0.25">
      <c r="B5" s="24"/>
      <c r="D5" s="4" t="s">
        <v>30</v>
      </c>
      <c r="E5" s="3"/>
      <c r="F5" s="3"/>
      <c r="G5" s="23"/>
      <c r="H5" s="23"/>
      <c r="Y5" s="29"/>
      <c r="AI5" s="6"/>
      <c r="AJ5" s="6"/>
    </row>
    <row r="6" spans="1:36" ht="18" customHeight="1" x14ac:dyDescent="0.25">
      <c r="B6" s="24"/>
      <c r="D6" s="4" t="s">
        <v>16</v>
      </c>
      <c r="E6" s="3"/>
      <c r="F6" s="3"/>
      <c r="G6" s="23"/>
      <c r="H6" s="23"/>
      <c r="Y6" s="29"/>
      <c r="AI6" s="6"/>
      <c r="AJ6" s="6"/>
    </row>
    <row r="7" spans="1:36" ht="23.25" customHeight="1" x14ac:dyDescent="0.25">
      <c r="D7" s="4" t="s">
        <v>17</v>
      </c>
      <c r="E7" s="3"/>
      <c r="F7" s="3"/>
      <c r="Y7" s="29"/>
      <c r="AI7" s="6"/>
      <c r="AJ7" s="6"/>
    </row>
    <row r="8" spans="1:36" ht="19.5" customHeight="1" x14ac:dyDescent="0.25">
      <c r="A8" s="1"/>
      <c r="B8" s="8"/>
      <c r="C8" s="8"/>
      <c r="D8" s="24"/>
      <c r="E8" s="33"/>
      <c r="F8" s="7"/>
      <c r="Y8" s="29"/>
      <c r="AI8" s="6"/>
      <c r="AJ8" s="6"/>
    </row>
    <row r="9" spans="1:36" x14ac:dyDescent="0.2">
      <c r="Y9" s="29"/>
      <c r="AI9" s="6"/>
      <c r="AJ9" s="6"/>
    </row>
    <row r="10" spans="1:36" ht="12" customHeight="1" x14ac:dyDescent="0.25">
      <c r="A10" s="20"/>
      <c r="B10" s="20"/>
      <c r="C10" s="9"/>
      <c r="Y10" s="29"/>
      <c r="AI10" s="6"/>
      <c r="AJ10" s="6"/>
    </row>
    <row r="11" spans="1:36" ht="16.5" thickBot="1" x14ac:dyDescent="0.3">
      <c r="A11" s="9" t="s">
        <v>31</v>
      </c>
      <c r="B11" s="41"/>
      <c r="C11" s="41"/>
      <c r="D11" s="41"/>
      <c r="Y11" s="29"/>
      <c r="AI11" s="6"/>
      <c r="AJ11" s="6"/>
    </row>
    <row r="12" spans="1:36" ht="19.5" thickBot="1" x14ac:dyDescent="0.35">
      <c r="A12" s="42"/>
      <c r="B12" s="43"/>
      <c r="D12" s="22"/>
      <c r="E12" s="75" t="s">
        <v>21</v>
      </c>
      <c r="F12" s="93">
        <v>0.5</v>
      </c>
      <c r="Y12" s="29"/>
      <c r="AI12" s="6"/>
      <c r="AJ12" s="6"/>
    </row>
    <row r="13" spans="1:36" ht="19.5" thickBot="1" x14ac:dyDescent="0.35">
      <c r="B13" s="41"/>
      <c r="D13" s="22"/>
      <c r="E13" s="75" t="s">
        <v>22</v>
      </c>
      <c r="F13" s="93">
        <v>0.3</v>
      </c>
      <c r="Y13" s="29"/>
      <c r="AI13" s="6"/>
      <c r="AJ13" s="6"/>
    </row>
    <row r="14" spans="1:36" x14ac:dyDescent="0.2">
      <c r="Y14" s="29"/>
      <c r="AI14" s="6"/>
      <c r="AJ14" s="6"/>
    </row>
    <row r="15" spans="1:36" ht="13.5" customHeight="1" x14ac:dyDescent="0.25">
      <c r="C15" s="40" t="s">
        <v>20</v>
      </c>
      <c r="D15" s="79" t="str">
        <f>"z = "&amp;TEXT(x,"0.00")&amp;" + "&amp;TEXT(y,"0.00")&amp;" i  =  " &amp;TEXT(z,"0.000") &amp;" (cos ("&amp; TEXT(Q,"0.0") &amp;") + i sin (" &amp; TEXT(Q,"0.0") &amp; ") )"</f>
        <v>z = 0.50 + 0.30 i  =  0.583 (cos (31.0) + i sin (31.0) )</v>
      </c>
      <c r="E15" s="43"/>
      <c r="F15" s="44"/>
      <c r="Y15" s="29"/>
      <c r="AI15" s="6"/>
      <c r="AJ15" s="6"/>
    </row>
    <row r="16" spans="1:36" ht="18" x14ac:dyDescent="0.25">
      <c r="D16" s="41"/>
      <c r="E16" s="81" t="s">
        <v>27</v>
      </c>
      <c r="F16" s="89">
        <f>Q</f>
        <v>30.963756532073521</v>
      </c>
      <c r="G16" s="80" t="s">
        <v>28</v>
      </c>
      <c r="Y16" s="29"/>
      <c r="AI16" s="6"/>
      <c r="AJ16" s="6"/>
    </row>
    <row r="17" spans="1:36" ht="18" x14ac:dyDescent="0.25">
      <c r="D17" s="41"/>
      <c r="E17" s="81"/>
      <c r="F17" s="9"/>
      <c r="G17" s="80"/>
      <c r="K17" s="57" t="str">
        <f>"z = "&amp;TEXT(x,"0.00")&amp;" + "&amp;TEXT(y,"0.00")&amp;" i  =  " &amp;TEXT(z,"0.000") &amp;" (cos ("&amp; TEXT(Q,"0.0") &amp;") + i sin (" &amp; TEXT(Q,"0.0") &amp; ") )"</f>
        <v>z = 0.50 + 0.30 i  =  0.583 (cos (31.0) + i sin (31.0) )</v>
      </c>
      <c r="Y17" s="29"/>
      <c r="AI17" s="6"/>
      <c r="AJ17" s="6"/>
    </row>
    <row r="18" spans="1:36" ht="18" customHeight="1" x14ac:dyDescent="0.3">
      <c r="A18" s="9" t="s">
        <v>29</v>
      </c>
      <c r="B18" s="41"/>
      <c r="C18" s="41"/>
      <c r="E18" s="27">
        <f>F18+1</f>
        <v>5</v>
      </c>
      <c r="F18" s="94">
        <v>4</v>
      </c>
      <c r="I18" s="9"/>
      <c r="Y18" s="29"/>
      <c r="AI18" s="6"/>
      <c r="AJ18" s="6"/>
    </row>
    <row r="19" spans="1:36" ht="18.75" x14ac:dyDescent="0.3">
      <c r="E19" s="58"/>
      <c r="F19" s="41"/>
      <c r="G19" s="25" t="s">
        <v>4</v>
      </c>
      <c r="I19" s="9"/>
      <c r="K19" s="78" t="str">
        <f>IF(n&gt;=2,"  z^2 = (" &amp;TEXT(z,"0.000") &amp;")^2  (cos ("&amp; TEXT(2*Q,"0.0") &amp;") + i sin (" &amp; TEXT(2*Q,"0.0") &amp; ") )","")</f>
        <v xml:space="preserve">  z^2 = (0.583)^2  (cos (61.9) + i sin (61.9) )</v>
      </c>
      <c r="Y19" s="29"/>
      <c r="AI19" s="6"/>
      <c r="AJ19" s="6"/>
    </row>
    <row r="20" spans="1:36" ht="18.75" x14ac:dyDescent="0.3">
      <c r="E20" s="82"/>
      <c r="G20" s="19"/>
      <c r="H20" s="27"/>
      <c r="I20" s="9"/>
      <c r="L20" s="78" t="str">
        <f>IF(n&gt;=2," = "&amp;TEXT(z^2,"0.000")&amp;" (cos ("&amp;TEXT(2*Q,"0.0")&amp;") + i sin ("&amp;TEXT(2*Q,"0.0")&amp;") ) = "&amp;TEXT(Sheet2!F3,"0.000")&amp;" + "&amp;TEXT(Sheet2!F4,"0.000")&amp;"i  ","")</f>
        <v xml:space="preserve"> = 0.340 (cos (61.9) + i sin (61.9) ) = 0.210 + -0.267i  </v>
      </c>
      <c r="Y20" s="29"/>
      <c r="AI20" s="6"/>
      <c r="AJ20" s="6"/>
    </row>
    <row r="21" spans="1:36" ht="15.75" x14ac:dyDescent="0.25">
      <c r="I21" s="9"/>
      <c r="Y21" s="29"/>
      <c r="AI21" s="6"/>
      <c r="AJ21" s="6"/>
    </row>
    <row r="22" spans="1:36" ht="15.75" x14ac:dyDescent="0.25">
      <c r="K22" s="9" t="str">
        <f>IF(n&gt;=3,"  z^3 = (" &amp;TEXT(z,"0.000") &amp;")^3  (cos ("&amp; TEXT(3*Q,"0.0") &amp;") + i sin (" &amp; TEXT(3*Q,"0.0") &amp; ") )","")</f>
        <v xml:space="preserve">  z^3 = (0.583)^3  (cos (92.9) + i sin (92.9) )</v>
      </c>
      <c r="L22" s="11"/>
      <c r="M22" s="11"/>
      <c r="N22" s="11"/>
      <c r="O22" s="11"/>
      <c r="P22" s="11"/>
      <c r="Q22" s="11"/>
      <c r="R22" s="11"/>
      <c r="S22" s="11"/>
      <c r="Y22" s="29"/>
      <c r="AI22" s="6"/>
      <c r="AJ22" s="6"/>
    </row>
    <row r="23" spans="1:36" ht="15.75" x14ac:dyDescent="0.25">
      <c r="A23" s="15"/>
      <c r="B23" s="26" t="s">
        <v>0</v>
      </c>
      <c r="C23" s="14"/>
      <c r="E23" s="26"/>
      <c r="J23" s="9"/>
      <c r="K23" s="11"/>
      <c r="L23" s="9" t="str">
        <f>IF(n&gt;=3," = "&amp;TEXT(z^3,"0.000")&amp;" (cos ("&amp;TEXT(3*Q,"0.0")&amp;") + i sin ("&amp;TEXT(3*Q,"0.0")&amp;") ) = "&amp;TEXT(Sheet2!H3,"0.000")&amp;" + "&amp;TEXT(Sheet2!H4,"0.000")&amp;"i  ","")</f>
        <v xml:space="preserve"> = 0.198 (cos (92.9) + i sin (92.9) ) = 0.042 + -0.194i  </v>
      </c>
      <c r="M23" s="11"/>
      <c r="N23" s="11"/>
      <c r="O23" s="11"/>
      <c r="P23" s="11"/>
      <c r="Q23" s="11"/>
      <c r="R23" s="11"/>
      <c r="S23" s="11"/>
      <c r="Y23" s="29"/>
      <c r="AI23" s="6"/>
      <c r="AJ23" s="6"/>
    </row>
    <row r="24" spans="1:36" ht="15.75" x14ac:dyDescent="0.25">
      <c r="D24" s="26" t="s">
        <v>1</v>
      </c>
      <c r="E24" s="26"/>
      <c r="G24" s="18"/>
      <c r="J24" s="9"/>
      <c r="K24" s="11"/>
      <c r="L24" s="11"/>
      <c r="M24" s="12"/>
      <c r="N24" s="11"/>
      <c r="Y24" s="29"/>
      <c r="AI24" s="6"/>
      <c r="AJ24" s="6"/>
    </row>
    <row r="25" spans="1:36" ht="15.75" x14ac:dyDescent="0.25">
      <c r="D25" s="26" t="s">
        <v>2</v>
      </c>
      <c r="E25" s="26"/>
      <c r="F25" s="26"/>
      <c r="K25" s="90" t="str">
        <f>IF(n&gt;=4,"  z^4 = (" &amp;TEXT(z,"0.000") &amp;")^4  (cos ("&amp; TEXT(4*Q,"0.0") &amp;") + i sin (" &amp; TEXT(4*Q,"0.0") &amp; ") )","")</f>
        <v xml:space="preserve">  z^4 = (0.583)^4  (cos (123.9) + i sin (123.9) )</v>
      </c>
      <c r="L25" s="91"/>
      <c r="M25" s="91"/>
      <c r="N25" s="91"/>
      <c r="O25" s="91"/>
      <c r="P25" s="91"/>
      <c r="Q25" s="91"/>
      <c r="R25" s="91"/>
      <c r="S25" s="83"/>
      <c r="Y25" s="29"/>
      <c r="AI25" s="6"/>
      <c r="AJ25" s="6"/>
    </row>
    <row r="26" spans="1:36" ht="15.75" x14ac:dyDescent="0.25">
      <c r="D26" s="26" t="s">
        <v>3</v>
      </c>
      <c r="E26" s="26"/>
      <c r="F26" s="26"/>
      <c r="G26" s="26"/>
      <c r="H26" s="26"/>
      <c r="I26" s="26"/>
      <c r="J26" s="26"/>
      <c r="K26" s="91"/>
      <c r="L26" s="90" t="str">
        <f>IF(n&gt;=4," = "&amp;TEXT(z^4,"0.000")&amp;" (cos ("&amp;TEXT(4*Q,"0.0")&amp;") + i sin ("&amp;TEXT(4*Q,"0.0")&amp;") ) = "&amp;TEXT(Sheet2!J3,"0.000")&amp;" + "&amp;TEXT(Sheet2!J4,"0.000")&amp;"i  ","")</f>
        <v xml:space="preserve"> = 0.116 (cos (123.9) + i sin (123.9) ) = -0.027 + -0.112i  </v>
      </c>
      <c r="M26" s="91"/>
      <c r="N26" s="91"/>
      <c r="O26" s="91"/>
      <c r="P26" s="91"/>
      <c r="Q26" s="91"/>
      <c r="R26" s="91"/>
      <c r="S26" s="83"/>
      <c r="Y26" s="29"/>
      <c r="AI26" s="22"/>
      <c r="AJ26" s="22"/>
    </row>
    <row r="27" spans="1:36" ht="15.75" x14ac:dyDescent="0.25">
      <c r="D27" s="26" t="s">
        <v>13</v>
      </c>
      <c r="E27" s="26"/>
      <c r="F27" s="26"/>
      <c r="G27" s="26"/>
      <c r="H27" s="26"/>
      <c r="I27" s="26"/>
      <c r="J27" s="26"/>
      <c r="K27" s="26"/>
      <c r="M27" s="11"/>
      <c r="N27" s="11"/>
      <c r="Y27" s="29"/>
      <c r="AI27" s="22"/>
      <c r="AJ27" s="22"/>
    </row>
    <row r="28" spans="1:36" ht="15.75" x14ac:dyDescent="0.25">
      <c r="D28" s="26"/>
      <c r="E28" s="26"/>
      <c r="F28" s="26"/>
      <c r="G28" s="26"/>
      <c r="H28" s="26"/>
      <c r="I28" s="26"/>
      <c r="J28" s="26"/>
      <c r="K28" s="84" t="str">
        <f>IF(n&gt;=5,"  z^5 = (" &amp;TEXT(z,"0.000") &amp;")^5  (cos ("&amp; TEXT(5*Q,"0.0") &amp;") + i sin (" &amp; TEXT(5*Q,"0.0") &amp; ") )","")</f>
        <v xml:space="preserve">  z^5 = (0.583)^5  (cos (154.8) + i sin (154.8) )</v>
      </c>
      <c r="L28" s="85"/>
      <c r="M28" s="85"/>
      <c r="N28" s="85"/>
      <c r="O28" s="85"/>
      <c r="P28" s="85"/>
      <c r="Q28" s="85"/>
      <c r="R28" s="85"/>
      <c r="S28" s="85"/>
      <c r="Y28" s="29"/>
      <c r="AI28" s="22"/>
      <c r="AJ28" s="22"/>
    </row>
    <row r="29" spans="1:36" ht="15.75" x14ac:dyDescent="0.25">
      <c r="F29" s="26"/>
      <c r="G29" s="26"/>
      <c r="H29" s="26"/>
      <c r="I29" s="26"/>
      <c r="J29" s="26"/>
      <c r="K29" s="85"/>
      <c r="L29" s="84" t="str">
        <f>IF(n&gt;=5," = "&amp;TEXT(z^5,"0.000")&amp;" (cos ("&amp;TEXT(5*Q,"0.0")&amp;") + i sin ("&amp;TEXT(5*Q,"0.0")&amp;") ) = "&amp;TEXT(Sheet2!L3,"0.000")&amp;" + "&amp;TEXT(Sheet2!L4,"0.000")&amp;"i  ","")</f>
        <v xml:space="preserve"> = 0.067 (cos (154.8) + i sin (154.8) ) = -0.043 + -0.052i  </v>
      </c>
      <c r="M29" s="85"/>
      <c r="N29" s="85"/>
      <c r="O29" s="85"/>
      <c r="P29" s="85"/>
      <c r="Q29" s="85"/>
      <c r="R29" s="85"/>
      <c r="S29" s="85"/>
      <c r="Y29" s="29"/>
    </row>
    <row r="30" spans="1:36" ht="18.75" x14ac:dyDescent="0.3">
      <c r="F30" s="26"/>
      <c r="G30" s="26"/>
      <c r="H30" s="26"/>
      <c r="I30" s="26"/>
      <c r="J30" s="10"/>
      <c r="K30" s="45"/>
      <c r="L30" s="10"/>
      <c r="M30" s="45"/>
      <c r="N30" s="10"/>
      <c r="O30" s="45"/>
      <c r="P30" s="10"/>
      <c r="Q30" s="45"/>
      <c r="R30" s="10"/>
      <c r="S30" s="45"/>
      <c r="T30" s="10"/>
      <c r="U30" s="45"/>
      <c r="V30" s="66"/>
      <c r="W30" s="67"/>
      <c r="X30" s="68"/>
      <c r="Y30" s="29"/>
    </row>
    <row r="31" spans="1:36" ht="18.75" x14ac:dyDescent="0.3">
      <c r="G31" s="26"/>
      <c r="H31" s="26"/>
      <c r="I31" s="26"/>
      <c r="J31" s="57"/>
      <c r="K31" s="86" t="str">
        <f>IF(n=6,"  z^6 = (" &amp;TEXT(z,"0.000") &amp;")^6  (cos ("&amp; TEXT(6*Q,"0.0") &amp;") + i sin (" &amp; TEXT(6*Q,"0.0") &amp; ") )","")</f>
        <v/>
      </c>
      <c r="L31" s="73"/>
      <c r="M31" s="73"/>
      <c r="N31" s="73"/>
      <c r="O31" s="73"/>
      <c r="P31" s="73"/>
      <c r="Q31" s="73"/>
      <c r="R31" s="73"/>
      <c r="S31" s="73"/>
      <c r="T31" s="63"/>
      <c r="U31" s="64"/>
      <c r="V31" s="69"/>
      <c r="W31" s="70"/>
      <c r="X31" s="71"/>
      <c r="Y31" s="29"/>
    </row>
    <row r="32" spans="1:36" ht="18.75" x14ac:dyDescent="0.3">
      <c r="B32" s="92" t="s">
        <v>32</v>
      </c>
      <c r="C32" s="92"/>
      <c r="D32" s="92"/>
      <c r="E32" s="92"/>
      <c r="J32" s="11"/>
      <c r="K32" s="73"/>
      <c r="L32" s="86" t="str">
        <f>IF(n=6," = "&amp;TEXT(z^6,"0.000")&amp;" (cos ("&amp;TEXT(6*Q,"0.0")&amp;") + i sin ("&amp;TEXT(6*Q,"0.0")&amp;") ) = "&amp;TEXT(Sheet2!N3,"0.000")&amp;" + "&amp;TEXT(Sheet2!N4,"0.000")&amp;"i  ","")</f>
        <v/>
      </c>
      <c r="M32" s="73"/>
      <c r="N32" s="73"/>
      <c r="O32" s="73"/>
      <c r="P32" s="73"/>
      <c r="Q32" s="73"/>
      <c r="R32" s="73"/>
      <c r="S32" s="73"/>
      <c r="T32" s="65"/>
      <c r="U32" s="64"/>
      <c r="V32" s="72"/>
      <c r="W32" s="70"/>
      <c r="X32" s="38"/>
      <c r="Y32" s="29"/>
    </row>
    <row r="33" spans="2:25" x14ac:dyDescent="0.2">
      <c r="B33" s="92" t="s">
        <v>33</v>
      </c>
      <c r="C33" s="92"/>
      <c r="D33" s="92"/>
      <c r="E33" s="92"/>
      <c r="J33" s="11"/>
      <c r="L33" s="11"/>
      <c r="N33" s="11"/>
      <c r="P33" s="11"/>
      <c r="R33" s="11"/>
      <c r="T33" s="11"/>
      <c r="V33" s="73"/>
      <c r="W33" s="38"/>
      <c r="X33" s="38"/>
      <c r="Y33" s="29"/>
    </row>
    <row r="34" spans="2:25" ht="15.75" x14ac:dyDescent="0.25">
      <c r="B34" s="92" t="s">
        <v>34</v>
      </c>
      <c r="C34" s="92"/>
      <c r="D34" s="92"/>
      <c r="E34" s="92"/>
      <c r="J34" s="9"/>
      <c r="K34" s="11"/>
      <c r="L34" s="11"/>
      <c r="M34" s="11"/>
      <c r="N34" s="11"/>
      <c r="Y34" s="29"/>
    </row>
    <row r="35" spans="2:25" ht="15.75" x14ac:dyDescent="0.25">
      <c r="B35" s="92" t="s">
        <v>35</v>
      </c>
      <c r="C35" s="92"/>
      <c r="D35" s="92"/>
      <c r="E35" s="92"/>
      <c r="J35" s="9"/>
      <c r="Y35" s="29"/>
    </row>
    <row r="36" spans="2:25" x14ac:dyDescent="0.2">
      <c r="B36" s="92" t="s">
        <v>36</v>
      </c>
      <c r="C36" s="92"/>
      <c r="D36" s="92"/>
      <c r="E36" s="92"/>
      <c r="Y36" s="29"/>
    </row>
    <row r="37" spans="2:25" x14ac:dyDescent="0.2">
      <c r="Y37" s="29"/>
    </row>
    <row r="38" spans="2:25" x14ac:dyDescent="0.2">
      <c r="Y38" s="29"/>
    </row>
    <row r="39" spans="2:25" x14ac:dyDescent="0.2">
      <c r="Y39" s="29"/>
    </row>
    <row r="40" spans="2:25" x14ac:dyDescent="0.2">
      <c r="Y40" s="29"/>
    </row>
    <row r="41" spans="2:25" x14ac:dyDescent="0.2">
      <c r="Y41" s="29"/>
    </row>
    <row r="42" spans="2:25" x14ac:dyDescent="0.2">
      <c r="Y42" s="29"/>
    </row>
    <row r="43" spans="2:25" x14ac:dyDescent="0.2">
      <c r="Y43" s="29"/>
    </row>
    <row r="44" spans="2:25" x14ac:dyDescent="0.2">
      <c r="Y44" s="29"/>
    </row>
    <row r="45" spans="2:25" x14ac:dyDescent="0.2">
      <c r="Y45" s="29"/>
    </row>
    <row r="46" spans="2:25" x14ac:dyDescent="0.2">
      <c r="Y46" s="29"/>
    </row>
    <row r="47" spans="2:25" x14ac:dyDescent="0.2">
      <c r="Y47" s="29"/>
    </row>
    <row r="48" spans="2:25" x14ac:dyDescent="0.2">
      <c r="Y48" s="29"/>
    </row>
    <row r="49" spans="25:25" x14ac:dyDescent="0.2">
      <c r="Y49" s="29"/>
    </row>
    <row r="50" spans="25:25" x14ac:dyDescent="0.2">
      <c r="Y50" s="29"/>
    </row>
    <row r="51" spans="25:25" x14ac:dyDescent="0.2">
      <c r="Y51" s="29"/>
    </row>
    <row r="52" spans="25:25" x14ac:dyDescent="0.2">
      <c r="Y52" s="29"/>
    </row>
    <row r="53" spans="25:25" x14ac:dyDescent="0.2">
      <c r="Y53" s="29"/>
    </row>
    <row r="54" spans="25:25" x14ac:dyDescent="0.2">
      <c r="Y54" s="29"/>
    </row>
    <row r="55" spans="25:25" x14ac:dyDescent="0.2">
      <c r="Y55" s="29"/>
    </row>
    <row r="56" spans="25:25" x14ac:dyDescent="0.2">
      <c r="Y56" s="29"/>
    </row>
    <row r="57" spans="25:25" x14ac:dyDescent="0.2">
      <c r="Y57" s="29"/>
    </row>
    <row r="58" spans="25:25" x14ac:dyDescent="0.2">
      <c r="Y58" s="29"/>
    </row>
    <row r="59" spans="25:25" x14ac:dyDescent="0.2">
      <c r="Y59" s="29"/>
    </row>
    <row r="60" spans="25:25" x14ac:dyDescent="0.2">
      <c r="Y60" s="29"/>
    </row>
    <row r="61" spans="25:25" x14ac:dyDescent="0.2">
      <c r="Y61" s="29"/>
    </row>
    <row r="62" spans="25:25" x14ac:dyDescent="0.2">
      <c r="Y62" s="29"/>
    </row>
    <row r="63" spans="25:25" x14ac:dyDescent="0.2">
      <c r="Y63" s="29"/>
    </row>
    <row r="64" spans="25:25" x14ac:dyDescent="0.2">
      <c r="Y64" s="29"/>
    </row>
    <row r="65" spans="25:25" x14ac:dyDescent="0.2">
      <c r="Y65" s="29"/>
    </row>
    <row r="66" spans="25:25" x14ac:dyDescent="0.2">
      <c r="Y66" s="29"/>
    </row>
    <row r="67" spans="25:25" x14ac:dyDescent="0.2">
      <c r="Y67" s="29"/>
    </row>
    <row r="68" spans="25:25" x14ac:dyDescent="0.2">
      <c r="Y68" s="29"/>
    </row>
    <row r="69" spans="25:25" x14ac:dyDescent="0.2">
      <c r="Y69" s="29"/>
    </row>
    <row r="70" spans="25:25" x14ac:dyDescent="0.2">
      <c r="Y70" s="29"/>
    </row>
    <row r="71" spans="25:25" x14ac:dyDescent="0.2">
      <c r="Y71" s="29"/>
    </row>
    <row r="72" spans="25:25" x14ac:dyDescent="0.2">
      <c r="Y72" s="29"/>
    </row>
    <row r="73" spans="25:25" x14ac:dyDescent="0.2">
      <c r="Y73" s="29"/>
    </row>
    <row r="74" spans="25:25" x14ac:dyDescent="0.2">
      <c r="Y74" s="29"/>
    </row>
    <row r="75" spans="25:25" x14ac:dyDescent="0.2">
      <c r="Y75" s="29"/>
    </row>
    <row r="76" spans="25:25" x14ac:dyDescent="0.2">
      <c r="Y76" s="29"/>
    </row>
    <row r="77" spans="25:25" x14ac:dyDescent="0.2">
      <c r="Y77" s="29"/>
    </row>
    <row r="78" spans="25:25" x14ac:dyDescent="0.2">
      <c r="Y78" s="29"/>
    </row>
    <row r="79" spans="25:25" x14ac:dyDescent="0.2">
      <c r="Y79" s="29"/>
    </row>
    <row r="80" spans="25:25" x14ac:dyDescent="0.2">
      <c r="Y80" s="29"/>
    </row>
    <row r="81" spans="25:25" x14ac:dyDescent="0.2">
      <c r="Y81" s="29"/>
    </row>
    <row r="82" spans="25:25" x14ac:dyDescent="0.2">
      <c r="Y82" s="29"/>
    </row>
    <row r="83" spans="25:25" x14ac:dyDescent="0.2">
      <c r="Y83" s="29"/>
    </row>
    <row r="84" spans="25:25" x14ac:dyDescent="0.2">
      <c r="Y84" s="29"/>
    </row>
    <row r="85" spans="25:25" x14ac:dyDescent="0.2">
      <c r="Y85" s="29"/>
    </row>
    <row r="86" spans="25:25" x14ac:dyDescent="0.2">
      <c r="Y86" s="29"/>
    </row>
    <row r="87" spans="25:25" x14ac:dyDescent="0.2">
      <c r="Y87" s="29"/>
    </row>
    <row r="88" spans="25:25" x14ac:dyDescent="0.2">
      <c r="Y88" s="29"/>
    </row>
    <row r="89" spans="25:25" x14ac:dyDescent="0.2">
      <c r="Y89" s="29"/>
    </row>
    <row r="90" spans="25:25" x14ac:dyDescent="0.2">
      <c r="Y90" s="29"/>
    </row>
    <row r="91" spans="25:25" x14ac:dyDescent="0.2">
      <c r="Y91" s="29"/>
    </row>
    <row r="92" spans="25:25" x14ac:dyDescent="0.2">
      <c r="Y92" s="29"/>
    </row>
    <row r="93" spans="25:25" x14ac:dyDescent="0.2">
      <c r="Y93" s="29"/>
    </row>
    <row r="94" spans="25:25" x14ac:dyDescent="0.2">
      <c r="Y94" s="29"/>
    </row>
    <row r="95" spans="25:25" x14ac:dyDescent="0.2">
      <c r="Y95" s="29"/>
    </row>
    <row r="96" spans="25:25" x14ac:dyDescent="0.2">
      <c r="Y96" s="29"/>
    </row>
    <row r="97" spans="25:25" x14ac:dyDescent="0.2">
      <c r="Y97" s="29"/>
    </row>
    <row r="98" spans="25:25" x14ac:dyDescent="0.2">
      <c r="Y98" s="29"/>
    </row>
    <row r="99" spans="25:25" x14ac:dyDescent="0.2">
      <c r="Y99" s="29"/>
    </row>
    <row r="100" spans="25:25" x14ac:dyDescent="0.2">
      <c r="Y100" s="29"/>
    </row>
    <row r="101" spans="25:25" x14ac:dyDescent="0.2">
      <c r="Y101" s="29"/>
    </row>
    <row r="102" spans="25:25" x14ac:dyDescent="0.2">
      <c r="Y102" s="29"/>
    </row>
    <row r="103" spans="25:25" x14ac:dyDescent="0.2">
      <c r="Y103" s="29"/>
    </row>
    <row r="104" spans="25:25" x14ac:dyDescent="0.2">
      <c r="Y104" s="29"/>
    </row>
    <row r="105" spans="25:25" x14ac:dyDescent="0.2">
      <c r="Y105" s="29"/>
    </row>
    <row r="106" spans="25:25" x14ac:dyDescent="0.2">
      <c r="Y106" s="29"/>
    </row>
    <row r="107" spans="25:25" x14ac:dyDescent="0.2">
      <c r="Y107" s="29"/>
    </row>
    <row r="108" spans="25:25" x14ac:dyDescent="0.2">
      <c r="Y108" s="29"/>
    </row>
    <row r="109" spans="25:25" x14ac:dyDescent="0.2">
      <c r="Y109" s="29"/>
    </row>
    <row r="110" spans="25:25" x14ac:dyDescent="0.2">
      <c r="Y110" s="29"/>
    </row>
    <row r="111" spans="25:25" x14ac:dyDescent="0.2">
      <c r="Y111" s="29"/>
    </row>
    <row r="112" spans="25:25" x14ac:dyDescent="0.2">
      <c r="Y112" s="29"/>
    </row>
    <row r="113" spans="25:25" x14ac:dyDescent="0.2">
      <c r="Y113" s="29"/>
    </row>
    <row r="114" spans="25:25" x14ac:dyDescent="0.2">
      <c r="Y114" s="29"/>
    </row>
    <row r="115" spans="25:25" x14ac:dyDescent="0.2">
      <c r="Y115" s="29"/>
    </row>
    <row r="116" spans="25:25" x14ac:dyDescent="0.2">
      <c r="Y116" s="29"/>
    </row>
    <row r="117" spans="25:25" x14ac:dyDescent="0.2">
      <c r="Y117" s="29"/>
    </row>
    <row r="118" spans="25:25" x14ac:dyDescent="0.2">
      <c r="Y118" s="29"/>
    </row>
    <row r="119" spans="25:25" x14ac:dyDescent="0.2">
      <c r="Y119" s="29"/>
    </row>
    <row r="120" spans="25:25" x14ac:dyDescent="0.2">
      <c r="Y120" s="29"/>
    </row>
    <row r="121" spans="25:25" x14ac:dyDescent="0.2">
      <c r="Y121" s="29"/>
    </row>
    <row r="122" spans="25:25" x14ac:dyDescent="0.2">
      <c r="Y122" s="29"/>
    </row>
    <row r="123" spans="25:25" x14ac:dyDescent="0.2">
      <c r="Y123" s="29"/>
    </row>
    <row r="124" spans="25:25" x14ac:dyDescent="0.2">
      <c r="Y124" s="29"/>
    </row>
    <row r="125" spans="25:25" x14ac:dyDescent="0.2">
      <c r="Y125" s="29"/>
    </row>
    <row r="126" spans="25:25" x14ac:dyDescent="0.2">
      <c r="Y126" s="29"/>
    </row>
    <row r="127" spans="25:25" x14ac:dyDescent="0.2">
      <c r="Y127" s="29"/>
    </row>
    <row r="128" spans="25:25" x14ac:dyDescent="0.2">
      <c r="Y128" s="29"/>
    </row>
    <row r="129" spans="25:25" x14ac:dyDescent="0.2">
      <c r="Y129" s="29"/>
    </row>
    <row r="130" spans="25:25" x14ac:dyDescent="0.2">
      <c r="Y130" s="29"/>
    </row>
    <row r="131" spans="25:25" x14ac:dyDescent="0.2">
      <c r="Y131" s="29"/>
    </row>
    <row r="132" spans="25:25" x14ac:dyDescent="0.2">
      <c r="Y132" s="29"/>
    </row>
    <row r="133" spans="25:25" x14ac:dyDescent="0.2">
      <c r="Y133" s="29"/>
    </row>
    <row r="134" spans="25:25" x14ac:dyDescent="0.2">
      <c r="Y134" s="29"/>
    </row>
    <row r="135" spans="25:25" x14ac:dyDescent="0.2">
      <c r="Y135" s="29"/>
    </row>
    <row r="136" spans="25:25" x14ac:dyDescent="0.2">
      <c r="Y136" s="29"/>
    </row>
    <row r="137" spans="25:25" x14ac:dyDescent="0.2">
      <c r="Y137" s="29"/>
    </row>
    <row r="138" spans="25:25" x14ac:dyDescent="0.2">
      <c r="Y138" s="29"/>
    </row>
    <row r="139" spans="25:25" x14ac:dyDescent="0.2">
      <c r="Y139" s="29"/>
    </row>
    <row r="140" spans="25:25" x14ac:dyDescent="0.2">
      <c r="Y140" s="29"/>
    </row>
    <row r="141" spans="25:25" x14ac:dyDescent="0.2">
      <c r="Y141" s="29"/>
    </row>
    <row r="142" spans="25:25" x14ac:dyDescent="0.2">
      <c r="Y142" s="29"/>
    </row>
    <row r="143" spans="25:25" x14ac:dyDescent="0.2">
      <c r="Y143" s="29"/>
    </row>
    <row r="144" spans="25:25" x14ac:dyDescent="0.2">
      <c r="Y144" s="29"/>
    </row>
    <row r="145" spans="25:25" x14ac:dyDescent="0.2">
      <c r="Y145" s="29"/>
    </row>
    <row r="146" spans="25:25" x14ac:dyDescent="0.2">
      <c r="Y146" s="29"/>
    </row>
    <row r="147" spans="25:25" x14ac:dyDescent="0.2">
      <c r="Y147" s="29"/>
    </row>
    <row r="148" spans="25:25" x14ac:dyDescent="0.2">
      <c r="Y148" s="29"/>
    </row>
    <row r="149" spans="25:25" x14ac:dyDescent="0.2">
      <c r="Y149" s="29"/>
    </row>
    <row r="150" spans="25:25" x14ac:dyDescent="0.2">
      <c r="Y150" s="29"/>
    </row>
    <row r="151" spans="25:25" x14ac:dyDescent="0.2">
      <c r="Y151" s="29"/>
    </row>
    <row r="152" spans="25:25" x14ac:dyDescent="0.2">
      <c r="Y152" s="29"/>
    </row>
    <row r="153" spans="25:25" x14ac:dyDescent="0.2">
      <c r="Y153" s="29"/>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45" r:id="rId4" name="ScrollBar1">
          <controlPr defaultSize="0" autoLine="0" linkedCell="F18" r:id="rId5">
            <anchor moveWithCells="1">
              <from>
                <xdr:col>5</xdr:col>
                <xdr:colOff>0</xdr:colOff>
                <xdr:row>17</xdr:row>
                <xdr:rowOff>0</xdr:rowOff>
              </from>
              <to>
                <xdr:col>8</xdr:col>
                <xdr:colOff>323850</xdr:colOff>
                <xdr:row>18</xdr:row>
                <xdr:rowOff>0</xdr:rowOff>
              </to>
            </anchor>
          </controlPr>
        </control>
      </mc:Choice>
      <mc:Fallback>
        <control shapeId="1045" r:id="rId4" name="ScrollBa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5"/>
  <sheetViews>
    <sheetView workbookViewId="0">
      <selection activeCell="F12" sqref="F12"/>
    </sheetView>
  </sheetViews>
  <sheetFormatPr defaultRowHeight="12.75" x14ac:dyDescent="0.2"/>
  <cols>
    <col min="1" max="1" width="3" customWidth="1"/>
    <col min="2" max="2" width="3.85546875" customWidth="1"/>
    <col min="4" max="4" width="26.85546875" customWidth="1"/>
    <col min="5" max="5" width="6.85546875" customWidth="1"/>
    <col min="6" max="6" width="7.28515625" customWidth="1"/>
    <col min="7" max="7" width="7.85546875" customWidth="1"/>
    <col min="8" max="8" width="7.5703125" customWidth="1"/>
    <col min="9" max="9" width="5.140625" customWidth="1"/>
    <col min="10" max="10" width="4.5703125" customWidth="1"/>
  </cols>
  <sheetData>
    <row r="1" spans="1:10" ht="20.25" x14ac:dyDescent="0.3">
      <c r="A1" s="2"/>
      <c r="B1" s="5"/>
      <c r="D1" s="5" t="s">
        <v>14</v>
      </c>
    </row>
    <row r="2" spans="1:10" ht="18" x14ac:dyDescent="0.25">
      <c r="A2" s="2"/>
    </row>
    <row r="3" spans="1:10" ht="18" x14ac:dyDescent="0.25">
      <c r="A3" s="2"/>
      <c r="B3" s="2"/>
      <c r="C3" s="2"/>
      <c r="D3" s="4" t="s">
        <v>39</v>
      </c>
      <c r="E3" s="4"/>
      <c r="F3" s="3"/>
      <c r="G3" s="3"/>
    </row>
    <row r="4" spans="1:10" ht="18" x14ac:dyDescent="0.25">
      <c r="A4" s="2"/>
      <c r="D4" s="4" t="s">
        <v>40</v>
      </c>
      <c r="E4" s="4"/>
      <c r="F4" s="3"/>
      <c r="G4" s="3"/>
    </row>
    <row r="5" spans="1:10" ht="15.75" x14ac:dyDescent="0.25">
      <c r="B5" s="24"/>
      <c r="D5" s="4" t="s">
        <v>30</v>
      </c>
      <c r="E5" s="3"/>
      <c r="F5" s="3"/>
      <c r="G5" s="3"/>
    </row>
    <row r="6" spans="1:10" ht="18.75" x14ac:dyDescent="0.25">
      <c r="B6" s="24"/>
      <c r="D6" s="4" t="s">
        <v>41</v>
      </c>
      <c r="E6" s="3"/>
      <c r="F6" s="3"/>
      <c r="G6" s="3"/>
    </row>
    <row r="7" spans="1:10" ht="15.75" x14ac:dyDescent="0.25">
      <c r="C7" s="8"/>
      <c r="D7" s="24"/>
      <c r="E7" s="33"/>
      <c r="F7" s="7"/>
    </row>
    <row r="8" spans="1:10" x14ac:dyDescent="0.2">
      <c r="A8" s="1"/>
      <c r="B8" s="8"/>
    </row>
    <row r="9" spans="1:10" ht="15.75" x14ac:dyDescent="0.25">
      <c r="C9" s="9"/>
    </row>
    <row r="10" spans="1:10" ht="15.75" thickBot="1" x14ac:dyDescent="0.3">
      <c r="A10" s="20"/>
      <c r="B10" s="20"/>
      <c r="C10" s="41"/>
      <c r="D10" s="41"/>
    </row>
    <row r="11" spans="1:10" ht="19.5" thickBot="1" x14ac:dyDescent="0.35">
      <c r="A11" s="9" t="s">
        <v>31</v>
      </c>
      <c r="B11" s="41"/>
      <c r="D11" s="22"/>
      <c r="E11" s="95" t="s">
        <v>21</v>
      </c>
      <c r="F11" s="93">
        <v>3</v>
      </c>
    </row>
    <row r="12" spans="1:10" ht="19.5" thickBot="1" x14ac:dyDescent="0.35">
      <c r="A12" s="42"/>
      <c r="B12" s="43"/>
      <c r="D12" s="22"/>
      <c r="E12" s="95" t="s">
        <v>22</v>
      </c>
      <c r="F12" s="93">
        <v>4</v>
      </c>
    </row>
    <row r="13" spans="1:10" ht="15" x14ac:dyDescent="0.25">
      <c r="B13" s="41"/>
    </row>
    <row r="14" spans="1:10" ht="16.5" x14ac:dyDescent="0.25">
      <c r="D14" s="96" t="s">
        <v>38</v>
      </c>
      <c r="E14" s="79" t="str">
        <f>"z = "&amp;TEXT(x,"0.00")&amp;" + "&amp;TEXT(y,"0.00")&amp;" i  "</f>
        <v xml:space="preserve">z = 0.50 + 0.30 i  </v>
      </c>
      <c r="F14" s="44"/>
    </row>
    <row r="15" spans="1:10" ht="18" x14ac:dyDescent="0.25">
      <c r="D15" s="41"/>
      <c r="E15" s="81"/>
      <c r="F15" s="89"/>
      <c r="G15" s="80"/>
    </row>
    <row r="16" spans="1:10" ht="18" x14ac:dyDescent="0.25">
      <c r="D16" s="41"/>
      <c r="E16" s="81"/>
      <c r="F16" s="9"/>
      <c r="G16" s="80"/>
      <c r="J16" s="57" t="str">
        <f>"z = "&amp;TEXT(x,"0.00")&amp;" + "&amp;TEXT(y,"0.00")&amp;" i  "</f>
        <v xml:space="preserve">z = 0.50 + 0.30 i  </v>
      </c>
    </row>
    <row r="17" spans="1:18" ht="18.75" x14ac:dyDescent="0.3">
      <c r="C17" s="41"/>
      <c r="E17" s="27">
        <f>F17+1</f>
        <v>3</v>
      </c>
      <c r="F17" s="94">
        <v>2</v>
      </c>
      <c r="O17" s="73"/>
      <c r="Q17" s="85"/>
      <c r="R17" s="91"/>
    </row>
    <row r="18" spans="1:18" ht="18.75" x14ac:dyDescent="0.3">
      <c r="A18" s="9" t="s">
        <v>29</v>
      </c>
      <c r="B18" s="41"/>
      <c r="E18" s="58"/>
      <c r="F18" s="41"/>
      <c r="G18" s="25" t="s">
        <v>4</v>
      </c>
      <c r="J18" s="78" t="str">
        <f>IF(nn&gt;=2,"z^2 = (" &amp;TEXT(xx,"0.000") &amp;")^2  + 2("&amp; TEXT(xx,"0.0") &amp;")(" &amp; TEXT(yy,"0.0") &amp;") i - (" &amp; TEXT(yy,"0.0") &amp; ") ^2", "")</f>
        <v>z^2 = (3.000)^2  + 2(3.0)(4.0) i - (4.0) ^2</v>
      </c>
      <c r="O18" s="9"/>
      <c r="P18" s="11"/>
    </row>
    <row r="19" spans="1:18" ht="15.75" customHeight="1" x14ac:dyDescent="0.3">
      <c r="E19" s="82"/>
      <c r="G19" s="19"/>
      <c r="H19" s="27"/>
      <c r="K19" s="78" t="str">
        <f>IF(nn&gt;=2,"= "&amp;TEXT(xx^2-yy^2,"0.000")&amp;"   +  "&amp;TEXT(2*xx*yy,"0.000")&amp;" i ", "")</f>
        <v xml:space="preserve">= -7.000   +  24.000 i </v>
      </c>
      <c r="O19" s="11"/>
      <c r="P19" s="9"/>
    </row>
    <row r="20" spans="1:18" ht="15.75" customHeight="1" x14ac:dyDescent="0.2"/>
    <row r="21" spans="1:18" ht="15.75" x14ac:dyDescent="0.25">
      <c r="B21" s="26" t="s">
        <v>0</v>
      </c>
      <c r="C21" s="14"/>
      <c r="E21" s="26"/>
      <c r="J21" s="9" t="str">
        <f>IF(nn&gt;=3,"z^3 = (" &amp;TEXT(xx,"0.000") &amp;")^3  + 3("&amp; TEXT(xx,"0.000") &amp;")^2 (" &amp; TEXT(yy,"0.000") &amp;") i + 3(" &amp; TEXT(xx,"0.000") &amp;")(" &amp; TEXT(yy,"0.000") &amp; ") i^2  + (" &amp; TEXT(yy,"0.000") &amp; ")^3 i^3", "")</f>
        <v>z^3 = (3.000)^3  + 3(3.000)^2 (4.000) i + 3(3.000)(4.000) i^2  + (4.000)^3 i^3</v>
      </c>
      <c r="K21" s="11"/>
      <c r="L21" s="11"/>
      <c r="M21" s="11"/>
      <c r="N21" s="11"/>
      <c r="O21" s="11"/>
      <c r="P21" s="11"/>
      <c r="Q21" s="11"/>
      <c r="R21" s="11"/>
    </row>
    <row r="22" spans="1:18" ht="15.75" x14ac:dyDescent="0.25">
      <c r="A22" s="15"/>
      <c r="D22" s="26" t="s">
        <v>1</v>
      </c>
      <c r="E22" s="26"/>
      <c r="G22" s="18"/>
      <c r="I22" s="9"/>
      <c r="J22" s="11"/>
      <c r="K22" s="9" t="str">
        <f>IF(nn&gt;=3,"= "&amp;TEXT(xx^3-3*xx*yy^2,"0.000") &amp;"   +  "&amp;TEXT(-3*xx^2*yy+yy^3,"0.000")&amp;" i ", "")</f>
        <v xml:space="preserve">= -117.000   +  -44.000 i </v>
      </c>
      <c r="L22" s="11"/>
      <c r="M22" s="11"/>
      <c r="N22" s="11"/>
      <c r="O22" s="11"/>
      <c r="P22" s="11"/>
      <c r="Q22" s="11"/>
      <c r="R22" s="11"/>
    </row>
    <row r="23" spans="1:18" ht="15.75" x14ac:dyDescent="0.25">
      <c r="D23" s="26" t="s">
        <v>2</v>
      </c>
      <c r="E23" s="26"/>
      <c r="F23" s="26"/>
      <c r="I23" s="9"/>
      <c r="J23" s="11"/>
      <c r="K23" s="11"/>
      <c r="L23" s="12"/>
      <c r="M23" s="11"/>
    </row>
    <row r="24" spans="1:18" ht="15.75" x14ac:dyDescent="0.25">
      <c r="D24" s="26" t="s">
        <v>3</v>
      </c>
      <c r="E24" s="26"/>
      <c r="F24" s="26"/>
      <c r="G24" s="26"/>
      <c r="H24" s="26"/>
      <c r="J24" s="90" t="str">
        <f>IF(nn&gt;=4,"z^4 = (" &amp;TEXT(xx,"0.000") &amp;")^4  + 4("&amp; TEXT(xx,"0.000") &amp;")^3 (" &amp; TEXT(yy,"0.000") &amp;") i + 6(" &amp; TEXT(xx,"0.000") &amp;")^2 (" &amp; TEXT(yy,"0.000") &amp; ")^2 i^2  + 4(" &amp; TEXT(xx,"0.000") &amp;") (" &amp; TEXT(yy,"0.000") &amp; ")^3 i^3 + (" &amp; TEXT(yy,"0.000") &amp; ")^4 i^4", "")</f>
        <v/>
      </c>
      <c r="K24" s="91"/>
      <c r="L24" s="91"/>
      <c r="M24" s="91"/>
      <c r="N24" s="91"/>
      <c r="O24" s="91"/>
      <c r="P24" s="91"/>
      <c r="Q24" s="91"/>
      <c r="R24" s="83"/>
    </row>
    <row r="25" spans="1:18" ht="15.75" x14ac:dyDescent="0.25">
      <c r="D25" s="26" t="s">
        <v>13</v>
      </c>
      <c r="E25" s="26"/>
      <c r="F25" s="26"/>
      <c r="G25" s="26"/>
      <c r="H25" s="26"/>
      <c r="I25" s="26"/>
      <c r="J25" s="91"/>
      <c r="K25" s="90" t="str">
        <f>IF(nn&gt;=4,"= "&amp;TEXT(xx^4-6*xx^2*yy^2+yy^4,"0.000") &amp;"   +  "&amp;TEXT(4*xx^3*yy- 4*xx*yy^3,"0.000")&amp;" i ", "")</f>
        <v/>
      </c>
      <c r="L25" s="91"/>
      <c r="M25" s="91"/>
      <c r="N25" s="91"/>
      <c r="O25" s="91"/>
      <c r="P25" s="91"/>
      <c r="Q25" s="91"/>
      <c r="R25" s="83"/>
    </row>
    <row r="26" spans="1:18" ht="15.75" x14ac:dyDescent="0.25">
      <c r="D26" s="26"/>
      <c r="E26" s="26"/>
      <c r="F26" s="26"/>
      <c r="G26" s="26"/>
      <c r="H26" s="26"/>
      <c r="I26" s="26"/>
      <c r="J26" s="26"/>
      <c r="L26" s="11"/>
      <c r="M26" s="11"/>
    </row>
    <row r="27" spans="1:18" ht="15.75" x14ac:dyDescent="0.25">
      <c r="F27" s="26"/>
      <c r="G27" s="26"/>
      <c r="H27" s="26"/>
      <c r="I27" s="26"/>
      <c r="J27" s="84" t="str">
        <f>IF(nn&gt;=5,"z^5 = ("&amp;TEXT(xx,"0.000")&amp;")^5  + 5("&amp;TEXT(xx,"0.000")&amp;")^4 ("&amp;TEXT(yy,"0.000")&amp;") i + 10("&amp;TEXT(xx,"0.000")&amp;")^3 ("&amp;TEXT(yy,"0.000")&amp;")^2 i^2  + 10("&amp;TEXT(xx,"0.000")&amp;")^2 ("&amp;TEXT(yy,"0.000")&amp;")^3 i^3 + ("&amp;TEXT(xx,"0.000")&amp;") ("&amp;TEXT(yy,"0.000")&amp;")^4 i^4 + ("   &amp;TEXT(yy,"0.000")    &amp;   ")^5 i^5", "")</f>
        <v/>
      </c>
      <c r="K27" s="85"/>
      <c r="L27" s="85"/>
      <c r="M27" s="85"/>
      <c r="N27" s="85"/>
      <c r="O27" s="85"/>
      <c r="P27" s="85"/>
      <c r="Q27" s="85"/>
      <c r="R27" s="85"/>
    </row>
    <row r="28" spans="1:18" ht="15.75" x14ac:dyDescent="0.25">
      <c r="F28" s="26"/>
      <c r="G28" s="26"/>
      <c r="H28" s="26"/>
      <c r="I28" s="26"/>
      <c r="J28" s="85"/>
      <c r="K28" s="84" t="str">
        <f>IF(nn&gt;=5,"= "&amp;TEXT(xx^5-10*xx^3*yy^2+xx*yy^4,"0.000") &amp;"   +  "&amp;TEXT(5*xx^4*yy-10*xx^2*yy^3+ yy^5,"0.000")&amp;" i ", "")</f>
        <v/>
      </c>
      <c r="L28" s="85"/>
      <c r="M28" s="85"/>
      <c r="N28" s="85"/>
      <c r="O28" s="85"/>
      <c r="P28" s="85"/>
      <c r="Q28" s="85"/>
      <c r="R28" s="85"/>
    </row>
    <row r="29" spans="1:18" ht="15.75" x14ac:dyDescent="0.25">
      <c r="G29" s="26"/>
      <c r="H29" s="26"/>
      <c r="I29" s="10"/>
      <c r="J29" s="45"/>
      <c r="K29" s="10"/>
      <c r="L29" s="45"/>
      <c r="M29" s="10"/>
      <c r="N29" s="45"/>
      <c r="O29" s="10"/>
      <c r="P29" s="45"/>
      <c r="Q29" s="10"/>
      <c r="R29" s="45"/>
    </row>
    <row r="30" spans="1:18" ht="15.75" x14ac:dyDescent="0.25">
      <c r="C30" s="92"/>
      <c r="D30" s="92"/>
      <c r="E30" s="92"/>
      <c r="H30" s="26"/>
      <c r="I30" s="57"/>
      <c r="J30" s="86" t="str">
        <f>IF(nn&gt;=6,"z^6 = ("&amp;TEXT(xx,"0.000")&amp;")^6  + 6("&amp;TEXT(xx,"0.000")&amp;")^5 ("&amp;TEXT(yy,"0.000")&amp;") i + 15("&amp;TEXT(xx,"0.000")&amp;")^4 ("&amp;TEXT(yy,"0.000")&amp;")^2 i^2  + 20("&amp;TEXT(xx,"0.000")&amp;")^3 ("&amp;TEXT(yy,"0.000")&amp;")^3 i^3 + ("&amp;TEXT(xx,"0.000")&amp;")^2 ("&amp;TEXT(yy,"0.000")&amp;")^4 i^4 + ("&amp;TEXT(xx,"0.000")&amp;") ("&amp;TEXT(yy,"0.000")&amp;")^5 i^5 + ("   &amp;TEXT(yy,"0.000")    &amp;   ")^6 i^6", "")</f>
        <v/>
      </c>
      <c r="K30" s="73"/>
      <c r="L30" s="85"/>
      <c r="M30" s="91"/>
      <c r="N30" s="73"/>
      <c r="O30" s="73"/>
      <c r="P30" s="73"/>
      <c r="Q30" s="73"/>
      <c r="R30" s="73"/>
    </row>
    <row r="31" spans="1:18" ht="15.75" x14ac:dyDescent="0.25">
      <c r="B31" s="92" t="s">
        <v>32</v>
      </c>
      <c r="C31" s="92"/>
      <c r="D31" s="92"/>
      <c r="E31" s="92"/>
      <c r="H31" s="26"/>
      <c r="I31" s="11"/>
      <c r="J31" s="73"/>
      <c r="K31" s="86" t="str">
        <f>IF(nn&gt;=6,"= "&amp;TEXT(xx^6-15*xx^4*yy^2+15*xx^2*yy^4-yy^6,"0.000") &amp;"   +  "&amp;TEXT(6*xx^5*yy-20*xx^3*yy^3+ 6*xx*yy^5,"0.000")&amp;" i ", "")</f>
        <v/>
      </c>
      <c r="L31" s="73"/>
      <c r="M31" s="73"/>
      <c r="N31" s="73"/>
      <c r="O31" s="73"/>
      <c r="P31" s="73"/>
      <c r="Q31" s="73"/>
      <c r="R31" s="73"/>
    </row>
    <row r="32" spans="1:18" ht="15.75" x14ac:dyDescent="0.25">
      <c r="B32" s="92" t="s">
        <v>33</v>
      </c>
      <c r="C32" s="92"/>
      <c r="D32" s="92"/>
      <c r="E32" s="92"/>
      <c r="H32" s="26"/>
      <c r="I32" s="11"/>
      <c r="K32" s="11"/>
      <c r="M32" s="11"/>
      <c r="O32" s="11"/>
      <c r="Q32" s="11"/>
    </row>
    <row r="33" spans="2:13" ht="15.75" x14ac:dyDescent="0.25">
      <c r="B33" s="92" t="s">
        <v>34</v>
      </c>
      <c r="C33" s="92"/>
      <c r="D33" s="92"/>
      <c r="E33" s="92"/>
      <c r="H33" s="26"/>
      <c r="I33" s="9"/>
      <c r="J33" s="11"/>
      <c r="K33" s="11"/>
      <c r="L33" s="11"/>
      <c r="M33" s="11"/>
    </row>
    <row r="34" spans="2:13" ht="15.75" x14ac:dyDescent="0.25">
      <c r="B34" s="92" t="s">
        <v>35</v>
      </c>
      <c r="C34" s="92"/>
      <c r="D34" s="92"/>
      <c r="E34" s="92"/>
      <c r="I34" s="9"/>
    </row>
    <row r="35" spans="2:13" x14ac:dyDescent="0.2">
      <c r="B35" s="92" t="s">
        <v>36</v>
      </c>
    </row>
  </sheetData>
  <sheetProtection sheet="1" objects="1" scenarios="1" selectLockedCells="1"/>
  <phoneticPr fontId="69" type="noConversion"/>
  <pageMargins left="0.75" right="0.75" top="1" bottom="1" header="0.5" footer="0.5"/>
  <pageSetup orientation="portrait" horizontalDpi="300" verticalDpi="300" r:id="rId1"/>
  <headerFooter alignWithMargins="0"/>
  <drawing r:id="rId2"/>
  <legacyDrawing r:id="rId3"/>
  <controls>
    <mc:AlternateContent xmlns:mc="http://schemas.openxmlformats.org/markup-compatibility/2006">
      <mc:Choice Requires="x14">
        <control shapeId="78854" r:id="rId4" name="ScrollBar1">
          <controlPr defaultSize="0" autoLine="0" linkedCell="F17" r:id="rId5">
            <anchor moveWithCells="1">
              <from>
                <xdr:col>5</xdr:col>
                <xdr:colOff>0</xdr:colOff>
                <xdr:row>16</xdr:row>
                <xdr:rowOff>9525</xdr:rowOff>
              </from>
              <to>
                <xdr:col>7</xdr:col>
                <xdr:colOff>495300</xdr:colOff>
                <xdr:row>17</xdr:row>
                <xdr:rowOff>0</xdr:rowOff>
              </to>
            </anchor>
          </controlPr>
        </control>
      </mc:Choice>
      <mc:Fallback>
        <control shapeId="78854" r:id="rId4" name="ScrollBar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36"/>
  <sheetViews>
    <sheetView tabSelected="1" topLeftCell="A5" workbookViewId="0">
      <selection activeCell="F11" sqref="F11"/>
    </sheetView>
  </sheetViews>
  <sheetFormatPr defaultRowHeight="12.75" x14ac:dyDescent="0.2"/>
  <cols>
    <col min="1" max="1" width="4.140625" customWidth="1"/>
    <col min="2" max="2" width="5" customWidth="1"/>
    <col min="3" max="3" width="5.140625" customWidth="1"/>
    <col min="4" max="4" width="31.85546875" customWidth="1"/>
    <col min="5" max="5" width="8.7109375" customWidth="1"/>
    <col min="6" max="6" width="7.85546875" customWidth="1"/>
  </cols>
  <sheetData>
    <row r="1" spans="1:7" ht="20.25" x14ac:dyDescent="0.3">
      <c r="A1" s="2"/>
      <c r="D1" s="5" t="s">
        <v>14</v>
      </c>
    </row>
    <row r="2" spans="1:7" ht="15.75" x14ac:dyDescent="0.25">
      <c r="C2" s="28" t="s">
        <v>45</v>
      </c>
      <c r="D2" s="4"/>
      <c r="E2" s="4"/>
      <c r="F2" s="3"/>
    </row>
    <row r="3" spans="1:7" ht="16.5" x14ac:dyDescent="0.25">
      <c r="D3" s="4" t="s">
        <v>44</v>
      </c>
      <c r="E3" s="4"/>
      <c r="F3" s="3"/>
    </row>
    <row r="4" spans="1:7" ht="15.75" x14ac:dyDescent="0.25">
      <c r="B4" s="24"/>
      <c r="D4" s="4" t="s">
        <v>30</v>
      </c>
      <c r="E4" s="3"/>
      <c r="F4" s="3"/>
    </row>
    <row r="5" spans="1:7" ht="15.75" x14ac:dyDescent="0.25">
      <c r="B5" s="24"/>
      <c r="D5" s="4" t="s">
        <v>16</v>
      </c>
      <c r="E5" s="3"/>
      <c r="F5" s="3"/>
    </row>
    <row r="6" spans="1:7" ht="18.75" x14ac:dyDescent="0.25">
      <c r="D6" s="4" t="s">
        <v>17</v>
      </c>
      <c r="E6" s="3"/>
      <c r="F6" s="3"/>
    </row>
    <row r="7" spans="1:7" ht="15.75" x14ac:dyDescent="0.25">
      <c r="A7" s="1"/>
      <c r="B7" s="8"/>
      <c r="C7" s="8"/>
      <c r="D7" s="24"/>
      <c r="E7" s="33"/>
      <c r="F7" s="7"/>
    </row>
    <row r="9" spans="1:7" ht="15.75" x14ac:dyDescent="0.25">
      <c r="A9" s="20"/>
      <c r="B9" s="20"/>
      <c r="C9" s="9"/>
    </row>
    <row r="10" spans="1:7" ht="16.5" thickBot="1" x14ac:dyDescent="0.3">
      <c r="A10" s="9" t="s">
        <v>31</v>
      </c>
      <c r="B10" s="41"/>
      <c r="C10" s="41"/>
      <c r="D10" s="41"/>
    </row>
    <row r="11" spans="1:7" ht="19.5" thickBot="1" x14ac:dyDescent="0.35">
      <c r="A11" s="42"/>
      <c r="B11" s="43"/>
      <c r="D11" s="22"/>
      <c r="E11" s="95" t="s">
        <v>21</v>
      </c>
      <c r="F11" s="93">
        <v>1</v>
      </c>
    </row>
    <row r="12" spans="1:7" ht="19.5" thickBot="1" x14ac:dyDescent="0.35">
      <c r="B12" s="41"/>
      <c r="D12" s="22"/>
      <c r="E12" s="95" t="s">
        <v>22</v>
      </c>
      <c r="F12" s="93">
        <v>2</v>
      </c>
    </row>
    <row r="14" spans="1:7" ht="16.5" x14ac:dyDescent="0.25">
      <c r="C14" s="40" t="s">
        <v>20</v>
      </c>
      <c r="D14" s="79" t="str">
        <f>"z = "&amp;TEXT(x,"0.00")&amp;" + "&amp;TEXT(y,"0.00")&amp;" i  =  " &amp;TEXT(z,"0.000") &amp;" (cos ("&amp; TEXT(Q,"0.0") &amp;") + i sin (" &amp; TEXT(Q,"0.0") &amp; ") )"</f>
        <v>z = 0.50 + 0.30 i  =  0.583 (cos (31.0) + i sin (31.0) )</v>
      </c>
      <c r="E14" s="43"/>
      <c r="F14" s="44"/>
    </row>
    <row r="15" spans="1:7" ht="18" x14ac:dyDescent="0.25">
      <c r="D15" s="41"/>
      <c r="E15" s="81" t="s">
        <v>27</v>
      </c>
      <c r="F15" s="106">
        <f>Q</f>
        <v>30.963756532073521</v>
      </c>
      <c r="G15" s="80" t="s">
        <v>28</v>
      </c>
    </row>
    <row r="16" spans="1:7" ht="18" x14ac:dyDescent="0.25">
      <c r="D16" s="41"/>
      <c r="E16" s="81" t="s">
        <v>51</v>
      </c>
      <c r="F16" s="106" t="str">
        <f>TEXT((xxx^2+yyy^2)^0.5,"0.000")</f>
        <v>2.236</v>
      </c>
      <c r="G16" s="80"/>
    </row>
    <row r="17" spans="1:18" ht="18" x14ac:dyDescent="0.25">
      <c r="D17" s="41"/>
      <c r="E17" s="81"/>
      <c r="F17" s="9"/>
      <c r="G17" s="80"/>
      <c r="J17" s="57" t="str">
        <f>"z = "&amp;TEXT(x,"0.00")&amp;" + "&amp;TEXT(y,"0.00")&amp;" i  =  " &amp;TEXT(z,"0.000") &amp;" (cos ("&amp; TEXT(Q,"0.0") &amp;") + i sin (" &amp; TEXT(Q,"0.0") &amp; ") )"</f>
        <v>z = 0.50 + 0.30 i  =  0.583 (cos (31.0) + i sin (31.0) )</v>
      </c>
    </row>
    <row r="18" spans="1:18" ht="18.75" x14ac:dyDescent="0.3">
      <c r="A18" s="9" t="s">
        <v>46</v>
      </c>
      <c r="B18" s="41"/>
      <c r="C18" s="41"/>
      <c r="E18" s="27">
        <f>F18/10</f>
        <v>1.3</v>
      </c>
      <c r="F18" s="94">
        <v>13</v>
      </c>
    </row>
    <row r="19" spans="1:18" ht="18.75" x14ac:dyDescent="0.3">
      <c r="E19" s="58"/>
      <c r="F19" s="41"/>
      <c r="G19" s="25" t="s">
        <v>4</v>
      </c>
      <c r="J19" s="107" t="str">
        <f>"  z^"&amp;TEXT(nnn,"0.0")&amp;" = "&amp;TEXT(F16,"0.000")&amp;"^" &amp; TEXT(nnn,"0.0") &amp; "  [ cos (" &amp; TEXT(nnn,"0.0") &amp; "(" &amp; TEXT(F15,"0.0") &amp; ") ) + i sin (" &amp; TEXT(nnn,"0.0") &amp; "(" &amp; TEXT(F15,"0.0")   &amp; ") ) ]"</f>
        <v xml:space="preserve">  z^1.3 = 2.236^1.3  [ cos (1.3(31.0) ) + i sin (1.3(31.0) ) ]</v>
      </c>
      <c r="K19" s="108"/>
      <c r="L19" s="108"/>
    </row>
    <row r="20" spans="1:18" ht="15" customHeight="1" x14ac:dyDescent="0.3">
      <c r="E20" s="82"/>
      <c r="G20" s="19"/>
      <c r="H20" s="27"/>
      <c r="J20" s="108"/>
      <c r="K20" s="107"/>
      <c r="L20" s="108"/>
    </row>
    <row r="21" spans="1:18" ht="16.5" x14ac:dyDescent="0.25">
      <c r="J21" s="108"/>
      <c r="K21" s="107" t="str">
        <f xml:space="preserve"> "= " &amp;TEXT(Sheet2!F34,"0.000") &amp; " + " &amp; TEXT(Sheet2!F35,"0.000") &amp; " i"</f>
        <v>= 2.172 + 1.839 i</v>
      </c>
      <c r="L21" s="108"/>
    </row>
    <row r="22" spans="1:18" ht="15.75" x14ac:dyDescent="0.25">
      <c r="J22" s="9"/>
      <c r="K22" s="11"/>
      <c r="L22" s="11"/>
      <c r="M22" s="11"/>
      <c r="N22" s="11"/>
      <c r="O22" s="11"/>
      <c r="P22" s="11"/>
      <c r="Q22" s="11"/>
      <c r="R22" s="11"/>
    </row>
    <row r="23" spans="1:18" ht="15.75" x14ac:dyDescent="0.25">
      <c r="A23" s="15"/>
      <c r="B23" s="26" t="s">
        <v>0</v>
      </c>
      <c r="C23" s="14"/>
      <c r="E23" s="26"/>
      <c r="I23" s="9"/>
      <c r="J23" s="11"/>
      <c r="K23" s="9"/>
      <c r="L23" s="11"/>
      <c r="M23" s="11"/>
      <c r="N23" s="11"/>
      <c r="O23" s="11"/>
      <c r="P23" s="11"/>
      <c r="Q23" s="11"/>
      <c r="R23" s="11"/>
    </row>
    <row r="24" spans="1:18" ht="15.75" x14ac:dyDescent="0.25">
      <c r="D24" s="26" t="s">
        <v>1</v>
      </c>
      <c r="E24" s="26"/>
      <c r="G24" s="18"/>
      <c r="I24" s="9"/>
      <c r="J24" s="11"/>
      <c r="K24" s="11"/>
      <c r="L24" s="12"/>
      <c r="M24" s="11"/>
    </row>
    <row r="25" spans="1:18" ht="15.75" x14ac:dyDescent="0.25">
      <c r="D25" s="26" t="s">
        <v>2</v>
      </c>
      <c r="E25" s="26"/>
      <c r="F25" s="26"/>
      <c r="J25" s="90"/>
      <c r="K25" s="91"/>
      <c r="L25" s="91"/>
      <c r="M25" s="91"/>
      <c r="N25" s="91"/>
      <c r="O25" s="91"/>
      <c r="P25" s="91"/>
      <c r="Q25" s="91"/>
      <c r="R25" s="83"/>
    </row>
    <row r="26" spans="1:18" ht="15.75" x14ac:dyDescent="0.25">
      <c r="D26" s="26"/>
      <c r="E26" s="26"/>
      <c r="F26" s="26"/>
      <c r="G26" s="26"/>
      <c r="H26" s="26"/>
      <c r="I26" s="26"/>
      <c r="J26" s="91"/>
      <c r="K26" s="90"/>
      <c r="L26" s="91"/>
      <c r="M26" s="91"/>
      <c r="N26" s="91"/>
      <c r="O26" s="91"/>
      <c r="P26" s="91"/>
      <c r="Q26" s="91"/>
      <c r="R26" s="83"/>
    </row>
    <row r="27" spans="1:18" ht="15.75" x14ac:dyDescent="0.25">
      <c r="E27" s="26"/>
      <c r="F27" s="26"/>
      <c r="G27" s="26"/>
      <c r="H27" s="26"/>
      <c r="I27" s="26"/>
      <c r="J27" s="26"/>
      <c r="L27" s="11"/>
      <c r="M27" s="11"/>
    </row>
    <row r="28" spans="1:18" ht="15.75" x14ac:dyDescent="0.25">
      <c r="D28" s="26"/>
      <c r="E28" s="26"/>
      <c r="F28" s="26"/>
      <c r="G28" s="26"/>
      <c r="H28" s="26"/>
      <c r="I28" s="26"/>
      <c r="J28" s="84"/>
      <c r="K28" s="85"/>
      <c r="L28" s="85"/>
      <c r="M28" s="85"/>
      <c r="N28" s="85"/>
      <c r="O28" s="85"/>
      <c r="P28" s="85"/>
      <c r="Q28" s="85"/>
      <c r="R28" s="85"/>
    </row>
    <row r="29" spans="1:18" ht="15.75" x14ac:dyDescent="0.25">
      <c r="F29" s="26"/>
      <c r="G29" s="26"/>
      <c r="H29" s="26"/>
      <c r="I29" s="26"/>
      <c r="J29" s="85"/>
      <c r="K29" s="84"/>
      <c r="L29" s="85"/>
      <c r="M29" s="85"/>
      <c r="N29" s="85"/>
      <c r="O29" s="85"/>
      <c r="P29" s="85"/>
      <c r="Q29" s="85"/>
      <c r="R29" s="85"/>
    </row>
    <row r="30" spans="1:18" ht="15.75" x14ac:dyDescent="0.25">
      <c r="F30" s="26"/>
      <c r="G30" s="26"/>
      <c r="H30" s="26"/>
      <c r="I30" s="10"/>
      <c r="J30" s="45"/>
      <c r="K30" s="10"/>
      <c r="L30" s="45"/>
      <c r="M30" s="10"/>
      <c r="N30" s="45"/>
      <c r="O30" s="10"/>
      <c r="P30" s="45"/>
      <c r="Q30" s="10"/>
      <c r="R30" s="45"/>
    </row>
    <row r="31" spans="1:18" ht="15.75" x14ac:dyDescent="0.25">
      <c r="G31" s="26"/>
      <c r="H31" s="26"/>
      <c r="I31" s="57"/>
      <c r="J31" s="86"/>
      <c r="K31" s="73"/>
      <c r="L31" s="73"/>
      <c r="M31" s="73"/>
      <c r="N31" s="73"/>
      <c r="O31" s="73"/>
      <c r="P31" s="73"/>
      <c r="Q31" s="73"/>
      <c r="R31" s="73"/>
    </row>
    <row r="32" spans="1:18" ht="15.75" x14ac:dyDescent="0.25">
      <c r="B32" s="92" t="s">
        <v>32</v>
      </c>
      <c r="C32" s="92"/>
      <c r="D32" s="92"/>
      <c r="E32" s="92"/>
      <c r="I32" s="11"/>
      <c r="J32" s="73"/>
      <c r="K32" s="86"/>
      <c r="L32" s="73"/>
      <c r="M32" s="73"/>
      <c r="N32" s="73"/>
      <c r="O32" s="73"/>
      <c r="P32" s="73"/>
      <c r="Q32" s="73"/>
      <c r="R32" s="73"/>
    </row>
    <row r="33" spans="2:17" x14ac:dyDescent="0.2">
      <c r="B33" s="92" t="s">
        <v>33</v>
      </c>
      <c r="C33" s="92"/>
      <c r="D33" s="92"/>
      <c r="E33" s="92"/>
      <c r="I33" s="11"/>
      <c r="K33" s="11"/>
      <c r="M33" s="11"/>
      <c r="O33" s="11"/>
      <c r="Q33" s="11"/>
    </row>
    <row r="34" spans="2:17" ht="15.75" x14ac:dyDescent="0.25">
      <c r="B34" s="92" t="s">
        <v>34</v>
      </c>
      <c r="C34" s="92"/>
      <c r="D34" s="92"/>
      <c r="E34" s="92"/>
      <c r="I34" s="9"/>
      <c r="J34" s="11"/>
      <c r="K34" s="11"/>
      <c r="L34" s="11"/>
      <c r="M34" s="11"/>
    </row>
    <row r="35" spans="2:17" ht="15.75" x14ac:dyDescent="0.25">
      <c r="B35" s="92" t="s">
        <v>35</v>
      </c>
      <c r="C35" s="92"/>
      <c r="D35" s="92"/>
      <c r="E35" s="92"/>
      <c r="I35" s="9"/>
    </row>
    <row r="36" spans="2:17" x14ac:dyDescent="0.2">
      <c r="B36" s="92" t="s">
        <v>36</v>
      </c>
      <c r="C36" s="92"/>
      <c r="D36" s="92"/>
      <c r="E36" s="92"/>
    </row>
  </sheetData>
  <sheetProtection sheet="1" objects="1" scenarios="1" selectLockedCells="1"/>
  <phoneticPr fontId="0" type="noConversion"/>
  <pageMargins left="0.75" right="0.75" top="1" bottom="1" header="0.5" footer="0.5"/>
  <headerFooter alignWithMargins="0"/>
  <drawing r:id="rId1"/>
  <legacyDrawing r:id="rId2"/>
  <controls>
    <mc:AlternateContent xmlns:mc="http://schemas.openxmlformats.org/markup-compatibility/2006">
      <mc:Choice Requires="x14">
        <control shapeId="80897" r:id="rId3" name="ScrollBar1">
          <controlPr defaultSize="0" autoLine="0" linkedCell="F18" r:id="rId4">
            <anchor moveWithCells="1">
              <from>
                <xdr:col>5</xdr:col>
                <xdr:colOff>0</xdr:colOff>
                <xdr:row>17</xdr:row>
                <xdr:rowOff>0</xdr:rowOff>
              </from>
              <to>
                <xdr:col>7</xdr:col>
                <xdr:colOff>371475</xdr:colOff>
                <xdr:row>17</xdr:row>
                <xdr:rowOff>228600</xdr:rowOff>
              </to>
            </anchor>
          </controlPr>
        </control>
      </mc:Choice>
      <mc:Fallback>
        <control shapeId="80897" r:id="rId3" name="ScrollBar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42"/>
  <sheetViews>
    <sheetView topLeftCell="A4" workbookViewId="0">
      <selection activeCell="H37" sqref="H37"/>
    </sheetView>
  </sheetViews>
  <sheetFormatPr defaultRowHeight="12.75" x14ac:dyDescent="0.2"/>
  <cols>
    <col min="5" max="5" width="6.140625" customWidth="1"/>
    <col min="7" max="7" width="7" customWidth="1"/>
    <col min="9" max="9" width="5.5703125" customWidth="1"/>
    <col min="11" max="11" width="6.140625" customWidth="1"/>
    <col min="13" max="13" width="5.85546875" customWidth="1"/>
    <col min="15" max="15" width="6.140625" customWidth="1"/>
  </cols>
  <sheetData>
    <row r="1" spans="1:17" x14ac:dyDescent="0.2">
      <c r="A1" s="1" t="s">
        <v>19</v>
      </c>
    </row>
    <row r="3" spans="1:17" x14ac:dyDescent="0.2">
      <c r="A3" s="32" t="s">
        <v>23</v>
      </c>
      <c r="B3">
        <f>x</f>
        <v>0.5</v>
      </c>
      <c r="C3" s="30"/>
      <c r="D3" s="52">
        <f>x</f>
        <v>0.5</v>
      </c>
      <c r="E3" s="31"/>
      <c r="F3" s="53">
        <f>z^2*COS(2*Q)</f>
        <v>0.21018952318434872</v>
      </c>
      <c r="G3" s="32"/>
      <c r="H3" s="54">
        <f>z^3*COS(3*Q)</f>
        <v>4.2158389272062752E-2</v>
      </c>
      <c r="I3" s="59"/>
      <c r="J3" s="60">
        <f>z^4*COS(4*Q)</f>
        <v>-2.724072868707221E-2</v>
      </c>
      <c r="K3" s="32"/>
      <c r="L3" s="55">
        <f>z^5*COS(5*Q)</f>
        <v>-4.2909091694764166E-2</v>
      </c>
      <c r="M3" s="39"/>
      <c r="N3" s="87">
        <f>z^6*SIN(6*Q)</f>
        <v>-1.6333679161936464E-2</v>
      </c>
      <c r="O3" s="38"/>
      <c r="P3" s="56"/>
    </row>
    <row r="4" spans="1:17" x14ac:dyDescent="0.2">
      <c r="A4" s="32" t="s">
        <v>24</v>
      </c>
      <c r="B4">
        <f>y</f>
        <v>0.3</v>
      </c>
      <c r="C4" s="30"/>
      <c r="D4" s="52">
        <f>y</f>
        <v>0.3</v>
      </c>
      <c r="E4" s="31"/>
      <c r="F4" s="53">
        <f>z^2*SIN(2*Q)</f>
        <v>-0.26724588742118388</v>
      </c>
      <c r="G4" s="32"/>
      <c r="H4" s="54">
        <f>z^3*SIN(3*Q)</f>
        <v>-0.19371801726732907</v>
      </c>
      <c r="I4" s="59"/>
      <c r="J4" s="60">
        <f>z^4*SIN(4*Q)</f>
        <v>-0.11234457130007354</v>
      </c>
      <c r="K4" s="32"/>
      <c r="L4" s="55">
        <f>z^5*SIN(5*Q)</f>
        <v>-5.1984153834897753E-2</v>
      </c>
      <c r="M4" s="39"/>
      <c r="N4" s="87">
        <f>z^6*COS(6*Q)</f>
        <v>-3.574934042797042E-2</v>
      </c>
      <c r="O4" s="38"/>
      <c r="P4" s="56"/>
    </row>
    <row r="5" spans="1:17" x14ac:dyDescent="0.2">
      <c r="A5" s="32" t="s">
        <v>25</v>
      </c>
      <c r="B5" s="76">
        <f>(x^2+y^2)^0.5</f>
        <v>0.58309518948452999</v>
      </c>
      <c r="D5" s="37" t="s">
        <v>5</v>
      </c>
      <c r="E5" s="32"/>
      <c r="F5" s="36" t="s">
        <v>6</v>
      </c>
      <c r="G5" s="32"/>
      <c r="H5" s="35" t="s">
        <v>7</v>
      </c>
      <c r="I5" s="59"/>
      <c r="J5" s="59" t="s">
        <v>8</v>
      </c>
      <c r="K5" s="32"/>
      <c r="L5" s="46" t="s">
        <v>9</v>
      </c>
      <c r="M5" s="39"/>
      <c r="N5" s="39" t="s">
        <v>10</v>
      </c>
      <c r="O5" s="39"/>
      <c r="P5" s="39"/>
    </row>
    <row r="6" spans="1:17" x14ac:dyDescent="0.2">
      <c r="A6" s="32" t="s">
        <v>26</v>
      </c>
      <c r="B6" s="77">
        <f>IF(x&lt;&gt;0,180/PI()*ATAN(y/x),IF(y&gt;0,90,-90))</f>
        <v>30.963756532073521</v>
      </c>
      <c r="D6">
        <v>1</v>
      </c>
      <c r="F6">
        <v>2</v>
      </c>
      <c r="H6">
        <v>3</v>
      </c>
      <c r="I6" s="61"/>
      <c r="J6" s="61">
        <v>4</v>
      </c>
      <c r="L6" s="34">
        <v>5</v>
      </c>
      <c r="M6" s="38"/>
      <c r="N6" s="38">
        <v>6</v>
      </c>
      <c r="O6" s="38"/>
      <c r="P6" s="38"/>
    </row>
    <row r="7" spans="1:17" x14ac:dyDescent="0.2">
      <c r="A7" t="s">
        <v>11</v>
      </c>
      <c r="C7" s="47">
        <v>0</v>
      </c>
      <c r="D7" s="47">
        <f>D3</f>
        <v>0.5</v>
      </c>
      <c r="E7" s="48">
        <v>0</v>
      </c>
      <c r="F7" s="48">
        <f>F3</f>
        <v>0.21018952318434872</v>
      </c>
      <c r="G7" s="12">
        <v>0</v>
      </c>
      <c r="H7" s="12">
        <f>IF(H6&lt;=n,H3,0)</f>
        <v>4.2158389272062752E-2</v>
      </c>
      <c r="I7" s="62">
        <v>0</v>
      </c>
      <c r="J7" s="62">
        <f>IF(J6&lt;=n,J3,0)</f>
        <v>-2.724072868707221E-2</v>
      </c>
      <c r="K7" s="50">
        <v>0</v>
      </c>
      <c r="L7" s="50">
        <f>IF(L6&lt;=n,L3,0)</f>
        <v>-4.2909091694764166E-2</v>
      </c>
      <c r="M7" s="88">
        <v>0</v>
      </c>
      <c r="N7" s="88">
        <f>IF(N6&lt;=n,N3,0)</f>
        <v>0</v>
      </c>
      <c r="O7" s="51"/>
      <c r="P7" s="51"/>
    </row>
    <row r="8" spans="1:17" x14ac:dyDescent="0.2">
      <c r="C8" s="47">
        <v>0</v>
      </c>
      <c r="D8" s="47">
        <f>D4</f>
        <v>0.3</v>
      </c>
      <c r="E8" s="48">
        <v>0</v>
      </c>
      <c r="F8" s="48">
        <f>F4</f>
        <v>-0.26724588742118388</v>
      </c>
      <c r="G8" s="12">
        <v>0</v>
      </c>
      <c r="H8" s="12">
        <f>IF(H6&lt;=n,H4,0)</f>
        <v>-0.19371801726732907</v>
      </c>
      <c r="I8" s="62">
        <v>0</v>
      </c>
      <c r="J8" s="62">
        <f>IF(J6&lt;=n,J4,0)</f>
        <v>-0.11234457130007354</v>
      </c>
      <c r="K8" s="50">
        <v>0</v>
      </c>
      <c r="L8" s="50">
        <f>IF(L6&lt;=n,L4,0)</f>
        <v>-5.1984153834897753E-2</v>
      </c>
      <c r="M8" s="88">
        <v>0</v>
      </c>
      <c r="N8" s="88">
        <f>IF(N6&lt;=n,N4,0)</f>
        <v>0</v>
      </c>
      <c r="O8" s="51"/>
      <c r="P8" s="51"/>
    </row>
    <row r="9" spans="1:17" x14ac:dyDescent="0.2">
      <c r="M9" s="38"/>
      <c r="N9" s="38"/>
    </row>
    <row r="10" spans="1:17" x14ac:dyDescent="0.2">
      <c r="A10" t="s">
        <v>12</v>
      </c>
      <c r="C10" s="47">
        <v>0</v>
      </c>
      <c r="D10" s="47">
        <f>D3</f>
        <v>0.5</v>
      </c>
      <c r="E10" s="48">
        <v>0</v>
      </c>
      <c r="F10" s="48">
        <f>F3</f>
        <v>0.21018952318434872</v>
      </c>
      <c r="G10" s="1">
        <f>IF(H$6&lt;=n,G7,"")</f>
        <v>0</v>
      </c>
      <c r="H10" s="1">
        <f>IF(H$6&lt;=n,H7,"")</f>
        <v>4.2158389272062752E-2</v>
      </c>
      <c r="I10" s="49">
        <f>IF(J$6&lt;=n,I7,"")</f>
        <v>0</v>
      </c>
      <c r="J10" s="49">
        <f>IF(J$6&lt;=n,J7,"")</f>
        <v>-2.724072868707221E-2</v>
      </c>
      <c r="K10" s="50">
        <f>IF(L$6&lt;=n,K7,"")</f>
        <v>0</v>
      </c>
      <c r="L10" s="50">
        <f>IF(L$6&lt;=n,L7,"")</f>
        <v>-4.2909091694764166E-2</v>
      </c>
      <c r="M10" s="88" t="str">
        <f>IF(N$6&lt;=n,M7,"")</f>
        <v/>
      </c>
      <c r="N10" s="88" t="str">
        <f>IF(N$6&lt;=n,N7,"")</f>
        <v/>
      </c>
      <c r="O10" s="51"/>
      <c r="P10" s="51"/>
    </row>
    <row r="11" spans="1:17" x14ac:dyDescent="0.2">
      <c r="C11" s="47">
        <v>0</v>
      </c>
      <c r="D11" s="47">
        <f>D4</f>
        <v>0.3</v>
      </c>
      <c r="E11" s="48">
        <v>0</v>
      </c>
      <c r="F11" s="48">
        <f>F4</f>
        <v>-0.26724588742118388</v>
      </c>
      <c r="G11" s="1">
        <f>IF(H$6&lt;=n,G8,"")</f>
        <v>0</v>
      </c>
      <c r="H11" s="1">
        <f>IF(H$6&lt;=n,H8,"")</f>
        <v>-0.19371801726732907</v>
      </c>
      <c r="I11" s="49">
        <f>IF(J$6&lt;=n,I8,"")</f>
        <v>0</v>
      </c>
      <c r="J11" s="49">
        <f>IF(J$6&lt;=n,J8,"")</f>
        <v>-0.11234457130007354</v>
      </c>
      <c r="K11" s="50">
        <f>IF(L$6&lt;=n,K8,"")</f>
        <v>0</v>
      </c>
      <c r="L11" s="50">
        <f>IF(L$6&lt;=n,L8,"")</f>
        <v>-5.1984153834897753E-2</v>
      </c>
      <c r="M11" s="88" t="str">
        <f>IF(N$6&lt;=n,M8,"")</f>
        <v/>
      </c>
      <c r="N11" s="88" t="str">
        <f>IF(N$6&lt;=n,N8,"")</f>
        <v/>
      </c>
      <c r="O11" s="51"/>
      <c r="P11" s="51"/>
    </row>
    <row r="14" spans="1:17" ht="13.5" thickBot="1" x14ac:dyDescent="0.25">
      <c r="A14" s="74"/>
      <c r="B14" s="74"/>
      <c r="C14" s="74"/>
      <c r="D14" s="74"/>
      <c r="E14" s="74"/>
      <c r="F14" s="74"/>
      <c r="G14" s="74"/>
      <c r="H14" s="74"/>
      <c r="I14" s="74"/>
      <c r="J14" s="74"/>
      <c r="K14" s="74"/>
      <c r="L14" s="74"/>
      <c r="M14" s="74"/>
      <c r="N14" s="74"/>
      <c r="O14" s="74"/>
      <c r="P14" s="74"/>
      <c r="Q14" s="74"/>
    </row>
    <row r="16" spans="1:17" x14ac:dyDescent="0.2">
      <c r="A16" s="1" t="s">
        <v>18</v>
      </c>
    </row>
    <row r="18" spans="1:17" x14ac:dyDescent="0.2">
      <c r="A18" s="32" t="s">
        <v>42</v>
      </c>
      <c r="B18">
        <f>xx</f>
        <v>3</v>
      </c>
      <c r="C18" s="30"/>
      <c r="D18" s="52">
        <f>xx</f>
        <v>3</v>
      </c>
      <c r="E18" s="31"/>
      <c r="F18" s="53">
        <f>xx^2-yy^2</f>
        <v>-7</v>
      </c>
      <c r="G18" s="32"/>
      <c r="H18" s="97">
        <f>xx^3-3*xx*yy^2</f>
        <v>-117</v>
      </c>
      <c r="I18" s="98"/>
      <c r="J18" s="100">
        <f>xx^4-6*xx^2*yy^2+yy^4</f>
        <v>-527</v>
      </c>
      <c r="K18" s="101"/>
      <c r="L18" s="102">
        <f>xx^5-10*xx^3*yy^2+xx*yy^4</f>
        <v>-3309</v>
      </c>
      <c r="M18" s="103"/>
      <c r="N18" s="105">
        <f>xx^6-15*xx^4*yy^2+15*xx^2*yy^4-yy^6</f>
        <v>11753</v>
      </c>
    </row>
    <row r="19" spans="1:17" x14ac:dyDescent="0.2">
      <c r="A19" s="32" t="s">
        <v>43</v>
      </c>
      <c r="B19">
        <f>yy</f>
        <v>4</v>
      </c>
      <c r="C19" s="30"/>
      <c r="D19" s="52">
        <f>yy</f>
        <v>4</v>
      </c>
      <c r="E19" s="31"/>
      <c r="F19" s="53">
        <f>2*xx*yy</f>
        <v>24</v>
      </c>
      <c r="G19" s="32"/>
      <c r="H19" s="97">
        <f>-3*xx^2*yy+yy^3</f>
        <v>-44</v>
      </c>
      <c r="I19" s="98"/>
      <c r="J19" s="100">
        <f>4*xx^3*yy-4*xx*yy^3</f>
        <v>-336</v>
      </c>
      <c r="K19" s="101"/>
      <c r="L19" s="102">
        <f>5*xx^4*yy-10*xx^2*yy^3+yy^5</f>
        <v>-3116</v>
      </c>
      <c r="M19" s="103"/>
      <c r="N19" s="105">
        <f>6*xx^5*yy-20*xx^3*yy^3+6*xx*yy^5</f>
        <v>-10296</v>
      </c>
    </row>
    <row r="20" spans="1:17" x14ac:dyDescent="0.2">
      <c r="A20" s="32" t="s">
        <v>25</v>
      </c>
      <c r="B20" s="76">
        <f>(x^2+y^2)^0.5</f>
        <v>0.58309518948452999</v>
      </c>
      <c r="D20" s="37" t="s">
        <v>5</v>
      </c>
      <c r="E20" s="32"/>
      <c r="F20" s="36" t="s">
        <v>6</v>
      </c>
      <c r="G20" s="32"/>
      <c r="H20" s="99" t="s">
        <v>7</v>
      </c>
      <c r="I20" s="98"/>
      <c r="J20" s="98" t="s">
        <v>8</v>
      </c>
      <c r="K20" s="101"/>
      <c r="L20" s="104" t="s">
        <v>9</v>
      </c>
      <c r="M20" s="103"/>
      <c r="N20" s="103" t="s">
        <v>10</v>
      </c>
    </row>
    <row r="21" spans="1:17" x14ac:dyDescent="0.2">
      <c r="A21" s="32" t="s">
        <v>26</v>
      </c>
      <c r="B21" s="77">
        <f>IF(x&lt;&gt;0,180/PI()*ATAN(y/x),IF(y&gt;0,90,-90))</f>
        <v>30.963756532073521</v>
      </c>
      <c r="D21">
        <v>1</v>
      </c>
      <c r="F21">
        <v>2</v>
      </c>
      <c r="H21">
        <v>3</v>
      </c>
      <c r="I21" s="61"/>
      <c r="J21" s="61">
        <v>4</v>
      </c>
      <c r="L21" s="34">
        <v>5</v>
      </c>
      <c r="M21" s="38"/>
      <c r="N21" s="38">
        <v>6</v>
      </c>
    </row>
    <row r="22" spans="1:17" x14ac:dyDescent="0.2">
      <c r="A22" t="s">
        <v>11</v>
      </c>
      <c r="C22" s="47">
        <v>0</v>
      </c>
      <c r="D22" s="47">
        <f>D18</f>
        <v>3</v>
      </c>
      <c r="E22" s="48">
        <v>0</v>
      </c>
      <c r="F22" s="48">
        <f>F18</f>
        <v>-7</v>
      </c>
      <c r="G22" s="12">
        <v>0</v>
      </c>
      <c r="H22" s="12">
        <f>IF(H21&lt;=nn,H18,0)</f>
        <v>-117</v>
      </c>
      <c r="I22" s="62">
        <v>0</v>
      </c>
      <c r="J22" s="62">
        <f>IF(J21&lt;=nn,J18,0)</f>
        <v>0</v>
      </c>
      <c r="K22" s="50">
        <v>0</v>
      </c>
      <c r="L22" s="50">
        <f>IF(L21&lt;=nn,L18,0)</f>
        <v>0</v>
      </c>
      <c r="M22" s="88">
        <v>0</v>
      </c>
      <c r="N22" s="88">
        <f>IF(N21&lt;=nn,N18,0)</f>
        <v>0</v>
      </c>
    </row>
    <row r="23" spans="1:17" x14ac:dyDescent="0.2">
      <c r="C23" s="47">
        <v>0</v>
      </c>
      <c r="D23" s="47">
        <f>D19</f>
        <v>4</v>
      </c>
      <c r="E23" s="48">
        <v>0</v>
      </c>
      <c r="F23" s="48">
        <f>F19</f>
        <v>24</v>
      </c>
      <c r="G23" s="12">
        <v>0</v>
      </c>
      <c r="H23" s="12">
        <f>IF(H21&lt;=nn,H19,0)</f>
        <v>-44</v>
      </c>
      <c r="I23" s="62">
        <v>0</v>
      </c>
      <c r="J23" s="62">
        <f>IF(J21&lt;=nn,J19,0)</f>
        <v>0</v>
      </c>
      <c r="K23" s="50">
        <v>0</v>
      </c>
      <c r="L23" s="50">
        <f>IF(L21&lt;=nn,L19,0)</f>
        <v>0</v>
      </c>
      <c r="M23" s="88">
        <v>0</v>
      </c>
      <c r="N23" s="88">
        <f>IF(N21&lt;=nn,N19,0)</f>
        <v>0</v>
      </c>
    </row>
    <row r="24" spans="1:17" x14ac:dyDescent="0.2">
      <c r="M24" s="38"/>
      <c r="N24" s="38"/>
    </row>
    <row r="25" spans="1:17" x14ac:dyDescent="0.2">
      <c r="A25" t="s">
        <v>12</v>
      </c>
      <c r="C25" s="47">
        <v>0</v>
      </c>
      <c r="D25" s="47">
        <f>D18</f>
        <v>3</v>
      </c>
      <c r="E25" s="48">
        <v>0</v>
      </c>
      <c r="F25" s="48">
        <f>F18</f>
        <v>-7</v>
      </c>
      <c r="G25" s="1">
        <f>IF(H$6&lt;=n,G22,"")</f>
        <v>0</v>
      </c>
      <c r="H25" s="1">
        <f>IF(H$6&lt;=nn,H22,"")</f>
        <v>-117</v>
      </c>
      <c r="I25" s="49">
        <f>IF(J$6&lt;=n,I22,"")</f>
        <v>0</v>
      </c>
      <c r="J25" s="49" t="str">
        <f>IF(J$6&lt;=nn,J22,"")</f>
        <v/>
      </c>
      <c r="K25" s="50">
        <f>IF(L$6&lt;=n,K22,"")</f>
        <v>0</v>
      </c>
      <c r="L25" s="50" t="str">
        <f>IF(L$6&lt;=nn,L22,"")</f>
        <v/>
      </c>
      <c r="M25" s="88" t="str">
        <f>IF(N$6&lt;=n,M22,"")</f>
        <v/>
      </c>
      <c r="N25" s="88" t="str">
        <f>IF(N$6&lt;=nn,N22,"")</f>
        <v/>
      </c>
    </row>
    <row r="26" spans="1:17" x14ac:dyDescent="0.2">
      <c r="C26" s="47">
        <v>0</v>
      </c>
      <c r="D26" s="47">
        <f>D19</f>
        <v>4</v>
      </c>
      <c r="E26" s="48">
        <v>0</v>
      </c>
      <c r="F26" s="48">
        <f>F19</f>
        <v>24</v>
      </c>
      <c r="G26" s="1">
        <f>IF(H$6&lt;=n,G23,"")</f>
        <v>0</v>
      </c>
      <c r="H26" s="1">
        <f>IF(H$6&lt;=nn,H23,"")</f>
        <v>-44</v>
      </c>
      <c r="I26" s="49">
        <f>IF(J$6&lt;=n,I23,"")</f>
        <v>0</v>
      </c>
      <c r="J26" s="49" t="str">
        <f>IF(J$6&lt;=nn,J23,"")</f>
        <v/>
      </c>
      <c r="K26" s="50">
        <f>IF(L$6&lt;=n,K23,"")</f>
        <v>0</v>
      </c>
      <c r="L26" s="50" t="str">
        <f>IF(L$6&lt;=nn,L23,"")</f>
        <v/>
      </c>
      <c r="M26" s="88" t="str">
        <f>IF(N$6&lt;=n,M23,"")</f>
        <v/>
      </c>
      <c r="N26" s="88" t="str">
        <f>IF(N$6&lt;=nn,N23,"")</f>
        <v/>
      </c>
    </row>
    <row r="30" spans="1:17" ht="13.5" thickBot="1" x14ac:dyDescent="0.25">
      <c r="A30" s="74"/>
      <c r="B30" s="74"/>
      <c r="C30" s="74"/>
      <c r="D30" s="74"/>
      <c r="E30" s="74"/>
      <c r="F30" s="74"/>
      <c r="G30" s="74"/>
      <c r="H30" s="74"/>
      <c r="I30" s="74"/>
      <c r="J30" s="74"/>
      <c r="K30" s="74"/>
      <c r="L30" s="74"/>
      <c r="M30" s="74"/>
      <c r="N30" s="74"/>
      <c r="O30" s="74"/>
      <c r="P30" s="74"/>
      <c r="Q30" s="74"/>
    </row>
    <row r="32" spans="1:17" ht="15.75" x14ac:dyDescent="0.25">
      <c r="A32" s="1" t="s">
        <v>47</v>
      </c>
      <c r="N32" s="81" t="s">
        <v>50</v>
      </c>
    </row>
    <row r="34" spans="1:6" x14ac:dyDescent="0.2">
      <c r="A34" t="s">
        <v>48</v>
      </c>
      <c r="C34" s="30"/>
      <c r="D34" s="52">
        <f>xxx</f>
        <v>1</v>
      </c>
      <c r="E34" s="31"/>
      <c r="F34" s="53">
        <f>'Non-IntegerPowers'!F$16^nnn*COS(nnn*'Non-IntegerPowers'!F$15*PI()/180)</f>
        <v>2.1724594215500805</v>
      </c>
    </row>
    <row r="35" spans="1:6" x14ac:dyDescent="0.2">
      <c r="A35" t="s">
        <v>49</v>
      </c>
      <c r="C35" s="30"/>
      <c r="D35" s="52">
        <f>yyy</f>
        <v>2</v>
      </c>
      <c r="E35" s="31"/>
      <c r="F35" s="53">
        <f>'Non-IntegerPowers'!F$16^nnn*SIN(nnn*'Non-IntegerPowers'!F$15*PI()/180)</f>
        <v>1.8393103510654158</v>
      </c>
    </row>
    <row r="36" spans="1:6" x14ac:dyDescent="0.2">
      <c r="D36" s="37"/>
      <c r="E36" s="32"/>
      <c r="F36" s="36"/>
    </row>
    <row r="37" spans="1:6" x14ac:dyDescent="0.2">
      <c r="D37">
        <v>1</v>
      </c>
      <c r="F37">
        <v>2</v>
      </c>
    </row>
    <row r="38" spans="1:6" x14ac:dyDescent="0.2">
      <c r="A38" t="s">
        <v>11</v>
      </c>
      <c r="C38" s="47">
        <v>0</v>
      </c>
      <c r="D38" s="47">
        <f>D34</f>
        <v>1</v>
      </c>
      <c r="E38" s="48">
        <v>0</v>
      </c>
      <c r="F38" s="48">
        <f>F34</f>
        <v>2.1724594215500805</v>
      </c>
    </row>
    <row r="39" spans="1:6" x14ac:dyDescent="0.2">
      <c r="C39" s="47">
        <v>0</v>
      </c>
      <c r="D39" s="47">
        <f>D35</f>
        <v>2</v>
      </c>
      <c r="E39" s="48">
        <v>0</v>
      </c>
      <c r="F39" s="48">
        <f>F35</f>
        <v>1.8393103510654158</v>
      </c>
    </row>
    <row r="41" spans="1:6" x14ac:dyDescent="0.2">
      <c r="C41" s="47"/>
      <c r="D41" s="47"/>
      <c r="E41" s="48"/>
      <c r="F41" s="48"/>
    </row>
    <row r="42" spans="1:6" x14ac:dyDescent="0.2">
      <c r="C42" s="47"/>
      <c r="D42" s="47"/>
      <c r="E42" s="48"/>
      <c r="F42" s="48"/>
    </row>
  </sheetData>
  <sheetProtection sheet="1" objects="1" scenarios="1" selectLockedCells="1" selectUnlockedCell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TrigForm</vt:lpstr>
      <vt:lpstr>Rectangular</vt:lpstr>
      <vt:lpstr>Non-IntegerPowers</vt:lpstr>
      <vt:lpstr>Sheet2</vt:lpstr>
      <vt:lpstr>n</vt:lpstr>
      <vt:lpstr>nn</vt:lpstr>
      <vt:lpstr>nnn</vt:lpstr>
      <vt:lpstr>p</vt:lpstr>
      <vt:lpstr>Q</vt:lpstr>
      <vt:lpstr>x</vt:lpstr>
      <vt:lpstr>xx</vt:lpstr>
      <vt:lpstr>xxx</vt:lpstr>
      <vt:lpstr>y</vt:lpstr>
      <vt:lpstr>yy</vt:lpstr>
      <vt:lpstr>yyy</vt:lpstr>
      <vt:lpstr>z</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2007-11-25T02:02:27Z</cp:lastPrinted>
  <dcterms:created xsi:type="dcterms:W3CDTF">2004-03-16T12:01:20Z</dcterms:created>
  <dcterms:modified xsi:type="dcterms:W3CDTF">2015-07-02T17:43:53Z</dcterms:modified>
</cp:coreProperties>
</file>